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102"/>
  <workbookPr/>
  <mc:AlternateContent xmlns:mc="http://schemas.openxmlformats.org/markup-compatibility/2006">
    <mc:Choice Requires="x15">
      <x15ac:absPath xmlns:x15ac="http://schemas.microsoft.com/office/spreadsheetml/2010/11/ac" url="/Users/markpriadko15/Documents/Documents - Apple’s MacBook Pro/training materials/Financial management/"/>
    </mc:Choice>
  </mc:AlternateContent>
  <xr:revisionPtr revIDLastSave="0" documentId="13_ncr:1_{CEEBBD3E-A8CD-E74B-8609-A1FC1631EF8D}" xr6:coauthVersionLast="47" xr6:coauthVersionMax="47" xr10:uidLastSave="{00000000-0000-0000-0000-000000000000}"/>
  <bookViews>
    <workbookView xWindow="0" yWindow="680" windowWidth="33600" windowHeight="19320" tabRatio="500" activeTab="1" xr2:uid="{00000000-000D-0000-FFFF-FFFF00000000}"/>
  </bookViews>
  <sheets>
    <sheet name="Summary Budget" sheetId="2" r:id="rId1"/>
    <sheet name="Budget formulation" sheetId="1" r:id="rId2"/>
    <sheet name="Cash flow" sheetId="18" r:id="rId3"/>
    <sheet name="Budget Tracking" sheetId="15" r:id="rId4"/>
    <sheet name="January" sheetId="3" r:id="rId5"/>
    <sheet name="February" sheetId="4" r:id="rId6"/>
    <sheet name="March" sheetId="5" r:id="rId7"/>
    <sheet name="April" sheetId="6" r:id="rId8"/>
    <sheet name="May" sheetId="7" r:id="rId9"/>
    <sheet name="June" sheetId="8" r:id="rId10"/>
    <sheet name="July" sheetId="9" r:id="rId11"/>
    <sheet name="August" sheetId="10" r:id="rId12"/>
    <sheet name="September" sheetId="11" r:id="rId13"/>
    <sheet name="October" sheetId="12" r:id="rId14"/>
    <sheet name="November" sheetId="13" r:id="rId15"/>
    <sheet name="December" sheetId="14" r:id="rId16"/>
    <sheet name="WOL Car" sheetId="16" r:id="rId17"/>
    <sheet name="Furniture &amp; Contents Budget" sheetId="17" r:id="rId18"/>
    <sheet name="Loan schedule" sheetId="19" r:id="rId19"/>
  </sheets>
  <definedNames>
    <definedName name="_xlnm.Print_Area" localSheetId="16">'WOL Car'!$A$1:$N$58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N491" i="19" l="1"/>
  <c r="N490" i="19"/>
  <c r="N489" i="19"/>
  <c r="N488" i="19"/>
  <c r="N487" i="19"/>
  <c r="N486" i="19"/>
  <c r="N485" i="19"/>
  <c r="N484" i="19"/>
  <c r="N483" i="19"/>
  <c r="N482" i="19"/>
  <c r="N481" i="19"/>
  <c r="N480" i="19"/>
  <c r="N479" i="19"/>
  <c r="N478" i="19"/>
  <c r="N477" i="19"/>
  <c r="N476" i="19"/>
  <c r="N475" i="19"/>
  <c r="N474" i="19"/>
  <c r="N473" i="19"/>
  <c r="N472" i="19"/>
  <c r="N471" i="19"/>
  <c r="N470" i="19"/>
  <c r="X469" i="19"/>
  <c r="N469" i="19"/>
  <c r="N468" i="19"/>
  <c r="N467" i="19"/>
  <c r="N466" i="19"/>
  <c r="N465" i="19"/>
  <c r="X464" i="19"/>
  <c r="N464" i="19"/>
  <c r="N463" i="19"/>
  <c r="N462" i="19"/>
  <c r="N461" i="19"/>
  <c r="N460" i="19"/>
  <c r="N459" i="19"/>
  <c r="N458" i="19"/>
  <c r="N457" i="19"/>
  <c r="N456" i="19"/>
  <c r="N455" i="19"/>
  <c r="N454" i="19"/>
  <c r="N453" i="19"/>
  <c r="N452" i="19"/>
  <c r="N451" i="19"/>
  <c r="N450" i="19"/>
  <c r="N449" i="19"/>
  <c r="N448" i="19"/>
  <c r="N447" i="19"/>
  <c r="N446" i="19"/>
  <c r="N445" i="19"/>
  <c r="N444" i="19"/>
  <c r="N443" i="19"/>
  <c r="N442" i="19"/>
  <c r="N441" i="19"/>
  <c r="N440" i="19"/>
  <c r="X439" i="19"/>
  <c r="N439" i="19"/>
  <c r="N438" i="19"/>
  <c r="N437" i="19"/>
  <c r="N436" i="19"/>
  <c r="N435" i="19"/>
  <c r="N434" i="19"/>
  <c r="N433" i="19"/>
  <c r="N432" i="19"/>
  <c r="X431" i="19"/>
  <c r="N431" i="19"/>
  <c r="N430" i="19"/>
  <c r="N429" i="19"/>
  <c r="N428" i="19"/>
  <c r="N427" i="19"/>
  <c r="N426" i="19"/>
  <c r="X425" i="19"/>
  <c r="N425" i="19"/>
  <c r="N424" i="19"/>
  <c r="N423" i="19"/>
  <c r="N422" i="19"/>
  <c r="N421" i="19"/>
  <c r="N420" i="19"/>
  <c r="N419" i="19"/>
  <c r="N418" i="19"/>
  <c r="N417" i="19"/>
  <c r="N416" i="19"/>
  <c r="N415" i="19"/>
  <c r="N414" i="19"/>
  <c r="N413" i="19"/>
  <c r="N412" i="19"/>
  <c r="N411" i="19"/>
  <c r="N410" i="19"/>
  <c r="N409" i="19"/>
  <c r="N408" i="19"/>
  <c r="N407" i="19"/>
  <c r="N406" i="19"/>
  <c r="N405" i="19"/>
  <c r="N404" i="19"/>
  <c r="N403" i="19"/>
  <c r="N402" i="19"/>
  <c r="N401" i="19"/>
  <c r="N400" i="19"/>
  <c r="N399" i="19"/>
  <c r="N398" i="19"/>
  <c r="N397" i="19"/>
  <c r="N396" i="19"/>
  <c r="N395" i="19"/>
  <c r="N394" i="19"/>
  <c r="N393" i="19"/>
  <c r="N392" i="19"/>
  <c r="N391" i="19"/>
  <c r="N390" i="19"/>
  <c r="N389" i="19"/>
  <c r="N388" i="19"/>
  <c r="N387" i="19"/>
  <c r="N386" i="19"/>
  <c r="N385" i="19"/>
  <c r="N384" i="19"/>
  <c r="N383" i="19"/>
  <c r="N382" i="19"/>
  <c r="N381" i="19"/>
  <c r="N380" i="19"/>
  <c r="N379" i="19"/>
  <c r="N378" i="19"/>
  <c r="N377" i="19"/>
  <c r="N376" i="19"/>
  <c r="N375" i="19"/>
  <c r="N374" i="19"/>
  <c r="N373" i="19"/>
  <c r="N372" i="19"/>
  <c r="N371" i="19"/>
  <c r="N370" i="19"/>
  <c r="N369" i="19"/>
  <c r="N368" i="19"/>
  <c r="N367" i="19"/>
  <c r="N366" i="19"/>
  <c r="N365" i="19"/>
  <c r="N364" i="19"/>
  <c r="N363" i="19"/>
  <c r="N362" i="19"/>
  <c r="N361" i="19"/>
  <c r="N360" i="19"/>
  <c r="N359" i="19"/>
  <c r="N358" i="19"/>
  <c r="N357" i="19"/>
  <c r="N356" i="19"/>
  <c r="N355" i="19"/>
  <c r="N354" i="19"/>
  <c r="N353" i="19"/>
  <c r="N352" i="19"/>
  <c r="N351" i="19"/>
  <c r="N350" i="19"/>
  <c r="N349" i="19"/>
  <c r="N348" i="19"/>
  <c r="N347" i="19"/>
  <c r="N346" i="19"/>
  <c r="N345" i="19"/>
  <c r="N344" i="19"/>
  <c r="N343" i="19"/>
  <c r="N342" i="19"/>
  <c r="N341" i="19"/>
  <c r="N340" i="19"/>
  <c r="N339" i="19"/>
  <c r="N338" i="19"/>
  <c r="N337" i="19"/>
  <c r="N336" i="19"/>
  <c r="N335" i="19"/>
  <c r="N334" i="19"/>
  <c r="N333" i="19"/>
  <c r="N332" i="19"/>
  <c r="N331" i="19"/>
  <c r="N330" i="19"/>
  <c r="N329" i="19"/>
  <c r="N328" i="19"/>
  <c r="N327" i="19"/>
  <c r="N326" i="19"/>
  <c r="N325" i="19"/>
  <c r="N324" i="19"/>
  <c r="N323" i="19"/>
  <c r="N322" i="19"/>
  <c r="N321" i="19"/>
  <c r="X320" i="19"/>
  <c r="N320" i="19"/>
  <c r="N319" i="19"/>
  <c r="N318" i="19"/>
  <c r="N317" i="19"/>
  <c r="N316" i="19"/>
  <c r="N315" i="19"/>
  <c r="N314" i="19"/>
  <c r="N313" i="19"/>
  <c r="N312" i="19"/>
  <c r="N311" i="19"/>
  <c r="X310" i="19"/>
  <c r="N310" i="19"/>
  <c r="N309" i="19"/>
  <c r="N308" i="19"/>
  <c r="N307" i="19"/>
  <c r="N306" i="19"/>
  <c r="N305" i="19"/>
  <c r="N304" i="19"/>
  <c r="N303" i="19"/>
  <c r="N302" i="19"/>
  <c r="X301" i="19"/>
  <c r="N301" i="19"/>
  <c r="X300" i="19"/>
  <c r="N300" i="19"/>
  <c r="N299" i="19"/>
  <c r="N298" i="19"/>
  <c r="N297" i="19"/>
  <c r="N296" i="19"/>
  <c r="N295" i="19"/>
  <c r="X294" i="19"/>
  <c r="N294" i="19"/>
  <c r="N293" i="19"/>
  <c r="N292" i="19"/>
  <c r="X291" i="19"/>
  <c r="N291" i="19"/>
  <c r="N290" i="19"/>
  <c r="N289" i="19"/>
  <c r="N288" i="19"/>
  <c r="N287" i="19"/>
  <c r="N286" i="19"/>
  <c r="N285" i="19"/>
  <c r="N284" i="19"/>
  <c r="N283" i="19"/>
  <c r="N282" i="19"/>
  <c r="N281" i="19"/>
  <c r="X280" i="19"/>
  <c r="N280" i="19"/>
  <c r="N279" i="19"/>
  <c r="N278" i="19"/>
  <c r="N277" i="19"/>
  <c r="N276" i="19"/>
  <c r="N275" i="19"/>
  <c r="N274" i="19"/>
  <c r="N273" i="19"/>
  <c r="N272" i="19"/>
  <c r="X271" i="19"/>
  <c r="N271" i="19"/>
  <c r="N270" i="19"/>
  <c r="N269" i="19"/>
  <c r="N268" i="19"/>
  <c r="N267" i="19"/>
  <c r="N266" i="19"/>
  <c r="N265" i="19"/>
  <c r="N264" i="19"/>
  <c r="N263" i="19"/>
  <c r="N262" i="19"/>
  <c r="N261" i="19"/>
  <c r="N260" i="19"/>
  <c r="N259" i="19"/>
  <c r="N258" i="19"/>
  <c r="N257" i="19"/>
  <c r="N256" i="19"/>
  <c r="N255" i="19"/>
  <c r="N254" i="19"/>
  <c r="N253" i="19"/>
  <c r="N252" i="19"/>
  <c r="N251" i="19"/>
  <c r="D251" i="19"/>
  <c r="N250" i="19"/>
  <c r="D250" i="19"/>
  <c r="N249" i="19"/>
  <c r="D249" i="19"/>
  <c r="N248" i="19"/>
  <c r="D248" i="19"/>
  <c r="N247" i="19"/>
  <c r="D247" i="19"/>
  <c r="N246" i="19"/>
  <c r="D246" i="19"/>
  <c r="X245" i="19"/>
  <c r="N245" i="19"/>
  <c r="D245" i="19"/>
  <c r="N244" i="19"/>
  <c r="D244" i="19"/>
  <c r="N243" i="19"/>
  <c r="D243" i="19"/>
  <c r="N242" i="19"/>
  <c r="D242" i="19"/>
  <c r="N241" i="19"/>
  <c r="D241" i="19"/>
  <c r="N240" i="19"/>
  <c r="D240" i="19"/>
  <c r="N239" i="19"/>
  <c r="D239" i="19"/>
  <c r="X238" i="19"/>
  <c r="N238" i="19"/>
  <c r="D238" i="19"/>
  <c r="N237" i="19"/>
  <c r="D237" i="19"/>
  <c r="X236" i="19"/>
  <c r="N236" i="19"/>
  <c r="D236" i="19"/>
  <c r="N235" i="19"/>
  <c r="D235" i="19"/>
  <c r="N234" i="19"/>
  <c r="D234" i="19"/>
  <c r="N233" i="19"/>
  <c r="D233" i="19"/>
  <c r="N232" i="19"/>
  <c r="D232" i="19"/>
  <c r="N231" i="19"/>
  <c r="D231" i="19"/>
  <c r="N230" i="19"/>
  <c r="D230" i="19"/>
  <c r="X229" i="19"/>
  <c r="N229" i="19"/>
  <c r="D229" i="19"/>
  <c r="N228" i="19"/>
  <c r="D228" i="19"/>
  <c r="X227" i="19"/>
  <c r="N227" i="19"/>
  <c r="D227" i="19"/>
  <c r="N226" i="19"/>
  <c r="D226" i="19"/>
  <c r="X225" i="19"/>
  <c r="N225" i="19"/>
  <c r="D225" i="19"/>
  <c r="N224" i="19"/>
  <c r="D224" i="19"/>
  <c r="N223" i="19"/>
  <c r="D223" i="19"/>
  <c r="N222" i="19"/>
  <c r="D222" i="19"/>
  <c r="N221" i="19"/>
  <c r="D221" i="19"/>
  <c r="N220" i="19"/>
  <c r="D220" i="19"/>
  <c r="N219" i="19"/>
  <c r="D219" i="19"/>
  <c r="N218" i="19"/>
  <c r="D218" i="19"/>
  <c r="X217" i="19"/>
  <c r="N217" i="19"/>
  <c r="D217" i="19"/>
  <c r="N216" i="19"/>
  <c r="D216" i="19"/>
  <c r="X215" i="19"/>
  <c r="N215" i="19"/>
  <c r="D215" i="19"/>
  <c r="N214" i="19"/>
  <c r="D214" i="19"/>
  <c r="N213" i="19"/>
  <c r="D213" i="19"/>
  <c r="N212" i="19"/>
  <c r="D212" i="19"/>
  <c r="N211" i="19"/>
  <c r="D211" i="19"/>
  <c r="N210" i="19"/>
  <c r="D210" i="19"/>
  <c r="N209" i="19"/>
  <c r="D209" i="19"/>
  <c r="N208" i="19"/>
  <c r="D208" i="19"/>
  <c r="X207" i="19"/>
  <c r="N207" i="19"/>
  <c r="D207" i="19"/>
  <c r="N206" i="19"/>
  <c r="D206" i="19"/>
  <c r="X205" i="19"/>
  <c r="N205" i="19"/>
  <c r="D205" i="19"/>
  <c r="N204" i="19"/>
  <c r="D204" i="19"/>
  <c r="N203" i="19"/>
  <c r="D203" i="19"/>
  <c r="N202" i="19"/>
  <c r="D202" i="19"/>
  <c r="N201" i="19"/>
  <c r="D201" i="19"/>
  <c r="N200" i="19"/>
  <c r="D200" i="19"/>
  <c r="N199" i="19"/>
  <c r="D199" i="19"/>
  <c r="N198" i="19"/>
  <c r="D198" i="19"/>
  <c r="X197" i="19"/>
  <c r="N197" i="19"/>
  <c r="D197" i="19"/>
  <c r="N196" i="19"/>
  <c r="D196" i="19"/>
  <c r="X195" i="19"/>
  <c r="N195" i="19"/>
  <c r="D195" i="19"/>
  <c r="N194" i="19"/>
  <c r="D194" i="19"/>
  <c r="N193" i="19"/>
  <c r="D193" i="19"/>
  <c r="N192" i="19"/>
  <c r="D192" i="19"/>
  <c r="N191" i="19"/>
  <c r="D191" i="19"/>
  <c r="N190" i="19"/>
  <c r="D190" i="19"/>
  <c r="N189" i="19"/>
  <c r="D189" i="19"/>
  <c r="X188" i="19"/>
  <c r="N188" i="19"/>
  <c r="D188" i="19"/>
  <c r="X187" i="19"/>
  <c r="N187" i="19"/>
  <c r="D187" i="19"/>
  <c r="N186" i="19"/>
  <c r="D186" i="19"/>
  <c r="X185" i="19"/>
  <c r="N185" i="19"/>
  <c r="D185" i="19"/>
  <c r="N184" i="19"/>
  <c r="D184" i="19"/>
  <c r="X183" i="19"/>
  <c r="N183" i="19"/>
  <c r="D183" i="19"/>
  <c r="N182" i="19"/>
  <c r="D182" i="19"/>
  <c r="N181" i="19"/>
  <c r="D181" i="19"/>
  <c r="N180" i="19"/>
  <c r="D180" i="19"/>
  <c r="N179" i="19"/>
  <c r="D179" i="19"/>
  <c r="X178" i="19"/>
  <c r="N178" i="19"/>
  <c r="D178" i="19"/>
  <c r="N177" i="19"/>
  <c r="D177" i="19"/>
  <c r="N176" i="19"/>
  <c r="D176" i="19"/>
  <c r="N175" i="19"/>
  <c r="D175" i="19"/>
  <c r="N174" i="19"/>
  <c r="D174" i="19"/>
  <c r="X173" i="19"/>
  <c r="N173" i="19"/>
  <c r="D173" i="19"/>
  <c r="N172" i="19"/>
  <c r="D172" i="19"/>
  <c r="N171" i="19"/>
  <c r="D171" i="19"/>
  <c r="N170" i="19"/>
  <c r="D170" i="19"/>
  <c r="N169" i="19"/>
  <c r="D169" i="19"/>
  <c r="N168" i="19"/>
  <c r="D168" i="19"/>
  <c r="X167" i="19"/>
  <c r="N167" i="19"/>
  <c r="D167" i="19"/>
  <c r="N166" i="19"/>
  <c r="D166" i="19"/>
  <c r="N165" i="19"/>
  <c r="D165" i="19"/>
  <c r="N164" i="19"/>
  <c r="D164" i="19"/>
  <c r="N163" i="19"/>
  <c r="D163" i="19"/>
  <c r="X162" i="19"/>
  <c r="N162" i="19"/>
  <c r="D162" i="19"/>
  <c r="N161" i="19"/>
  <c r="D161" i="19"/>
  <c r="X160" i="19"/>
  <c r="N160" i="19"/>
  <c r="D160" i="19"/>
  <c r="X159" i="19"/>
  <c r="N159" i="19"/>
  <c r="D159" i="19"/>
  <c r="X158" i="19"/>
  <c r="N158" i="19"/>
  <c r="D158" i="19"/>
  <c r="N157" i="19"/>
  <c r="D157" i="19"/>
  <c r="N156" i="19"/>
  <c r="D156" i="19"/>
  <c r="N155" i="19"/>
  <c r="D155" i="19"/>
  <c r="N154" i="19"/>
  <c r="D154" i="19"/>
  <c r="N153" i="19"/>
  <c r="D153" i="19"/>
  <c r="N152" i="19"/>
  <c r="D152" i="19"/>
  <c r="N151" i="19"/>
  <c r="D151" i="19"/>
  <c r="N150" i="19"/>
  <c r="D150" i="19"/>
  <c r="X149" i="19"/>
  <c r="N149" i="19"/>
  <c r="D149" i="19"/>
  <c r="X148" i="19"/>
  <c r="N148" i="19"/>
  <c r="D148" i="19"/>
  <c r="X147" i="19"/>
  <c r="N147" i="19"/>
  <c r="D147" i="19"/>
  <c r="N146" i="19"/>
  <c r="D146" i="19"/>
  <c r="N145" i="19"/>
  <c r="D145" i="19"/>
  <c r="N144" i="19"/>
  <c r="D144" i="19"/>
  <c r="N143" i="19"/>
  <c r="D143" i="19"/>
  <c r="N142" i="19"/>
  <c r="D142" i="19"/>
  <c r="N141" i="19"/>
  <c r="D141" i="19"/>
  <c r="N140" i="19"/>
  <c r="D140" i="19"/>
  <c r="N139" i="19"/>
  <c r="D139" i="19"/>
  <c r="N138" i="19"/>
  <c r="D138" i="19"/>
  <c r="X137" i="19"/>
  <c r="N137" i="19"/>
  <c r="D137" i="19"/>
  <c r="N136" i="19"/>
  <c r="D136" i="19"/>
  <c r="N135" i="19"/>
  <c r="D135" i="19"/>
  <c r="X134" i="19"/>
  <c r="N134" i="19"/>
  <c r="D134" i="19"/>
  <c r="N133" i="19"/>
  <c r="D133" i="19"/>
  <c r="X132" i="19"/>
  <c r="N132" i="19"/>
  <c r="D132" i="19"/>
  <c r="N131" i="19"/>
  <c r="D131" i="19"/>
  <c r="N130" i="19"/>
  <c r="D130" i="19"/>
  <c r="N129" i="19"/>
  <c r="D129" i="19"/>
  <c r="N128" i="19"/>
  <c r="D128" i="19"/>
  <c r="N127" i="19"/>
  <c r="D127" i="19"/>
  <c r="N126" i="19"/>
  <c r="D126" i="19"/>
  <c r="N125" i="19"/>
  <c r="D125" i="19"/>
  <c r="N124" i="19"/>
  <c r="D124" i="19"/>
  <c r="N123" i="19"/>
  <c r="D123" i="19"/>
  <c r="N122" i="19"/>
  <c r="D122" i="19"/>
  <c r="N121" i="19"/>
  <c r="D121" i="19"/>
  <c r="X120" i="19"/>
  <c r="N120" i="19"/>
  <c r="D120" i="19"/>
  <c r="N119" i="19"/>
  <c r="D119" i="19"/>
  <c r="N118" i="19"/>
  <c r="D118" i="19"/>
  <c r="N117" i="19"/>
  <c r="D117" i="19"/>
  <c r="N116" i="19"/>
  <c r="D116" i="19"/>
  <c r="X115" i="19"/>
  <c r="N115" i="19"/>
  <c r="D115" i="19"/>
  <c r="N114" i="19"/>
  <c r="D114" i="19"/>
  <c r="N113" i="19"/>
  <c r="D113" i="19"/>
  <c r="N112" i="19"/>
  <c r="D112" i="19"/>
  <c r="N111" i="19"/>
  <c r="D111" i="19"/>
  <c r="N110" i="19"/>
  <c r="D110" i="19"/>
  <c r="N109" i="19"/>
  <c r="D109" i="19"/>
  <c r="N108" i="19"/>
  <c r="D108" i="19"/>
  <c r="N107" i="19"/>
  <c r="D107" i="19"/>
  <c r="N106" i="19"/>
  <c r="D106" i="19"/>
  <c r="X105" i="19"/>
  <c r="N105" i="19"/>
  <c r="D105" i="19"/>
  <c r="N104" i="19"/>
  <c r="D104" i="19"/>
  <c r="N103" i="19"/>
  <c r="D103" i="19"/>
  <c r="N102" i="19"/>
  <c r="D102" i="19"/>
  <c r="N101" i="19"/>
  <c r="D101" i="19"/>
  <c r="X100" i="19"/>
  <c r="N100" i="19"/>
  <c r="D100" i="19"/>
  <c r="X99" i="19"/>
  <c r="N99" i="19"/>
  <c r="D99" i="19"/>
  <c r="N98" i="19"/>
  <c r="D98" i="19"/>
  <c r="N97" i="19"/>
  <c r="D97" i="19"/>
  <c r="N96" i="19"/>
  <c r="D96" i="19"/>
  <c r="N95" i="19"/>
  <c r="D95" i="19"/>
  <c r="N94" i="19"/>
  <c r="D94" i="19"/>
  <c r="N93" i="19"/>
  <c r="D93" i="19"/>
  <c r="N92" i="19"/>
  <c r="D92" i="19"/>
  <c r="N91" i="19"/>
  <c r="D91" i="19"/>
  <c r="X90" i="19"/>
  <c r="N90" i="19"/>
  <c r="D90" i="19"/>
  <c r="X89" i="19"/>
  <c r="N89" i="19"/>
  <c r="D89" i="19"/>
  <c r="N88" i="19"/>
  <c r="D88" i="19"/>
  <c r="N87" i="19"/>
  <c r="D87" i="19"/>
  <c r="N86" i="19"/>
  <c r="D86" i="19"/>
  <c r="X85" i="19"/>
  <c r="N85" i="19"/>
  <c r="D85" i="19"/>
  <c r="X84" i="19"/>
  <c r="N84" i="19"/>
  <c r="D84" i="19"/>
  <c r="X83" i="19"/>
  <c r="N83" i="19"/>
  <c r="D83" i="19"/>
  <c r="X82" i="19"/>
  <c r="N82" i="19"/>
  <c r="D82" i="19"/>
  <c r="N81" i="19"/>
  <c r="D81" i="19"/>
  <c r="N80" i="19"/>
  <c r="D80" i="19"/>
  <c r="N79" i="19"/>
  <c r="D79" i="19"/>
  <c r="N78" i="19"/>
  <c r="D78" i="19"/>
  <c r="X77" i="19"/>
  <c r="N77" i="19"/>
  <c r="D77" i="19"/>
  <c r="X76" i="19"/>
  <c r="N76" i="19"/>
  <c r="D76" i="19"/>
  <c r="X75" i="19"/>
  <c r="N75" i="19"/>
  <c r="D75" i="19"/>
  <c r="X74" i="19"/>
  <c r="N74" i="19"/>
  <c r="D74" i="19"/>
  <c r="N73" i="19"/>
  <c r="D73" i="19"/>
  <c r="X72" i="19"/>
  <c r="N72" i="19"/>
  <c r="D72" i="19"/>
  <c r="X71" i="19"/>
  <c r="N71" i="19"/>
  <c r="D71" i="19"/>
  <c r="X70" i="19"/>
  <c r="N70" i="19"/>
  <c r="D70" i="19"/>
  <c r="X69" i="19"/>
  <c r="N69" i="19"/>
  <c r="D69" i="19"/>
  <c r="N68" i="19"/>
  <c r="D68" i="19"/>
  <c r="N67" i="19"/>
  <c r="D67" i="19"/>
  <c r="N66" i="19"/>
  <c r="D66" i="19"/>
  <c r="N65" i="19"/>
  <c r="D65" i="19"/>
  <c r="N64" i="19"/>
  <c r="D64" i="19"/>
  <c r="N63" i="19"/>
  <c r="D63" i="19"/>
  <c r="X62" i="19"/>
  <c r="N62" i="19"/>
  <c r="D62" i="19"/>
  <c r="X61" i="19"/>
  <c r="N61" i="19"/>
  <c r="D61" i="19"/>
  <c r="X60" i="19"/>
  <c r="N60" i="19"/>
  <c r="D60" i="19"/>
  <c r="X59" i="19"/>
  <c r="N59" i="19"/>
  <c r="D59" i="19"/>
  <c r="N58" i="19"/>
  <c r="D58" i="19"/>
  <c r="N57" i="19"/>
  <c r="D57" i="19"/>
  <c r="N56" i="19"/>
  <c r="D56" i="19"/>
  <c r="X55" i="19"/>
  <c r="N55" i="19"/>
  <c r="D55" i="19"/>
  <c r="X54" i="19"/>
  <c r="N54" i="19"/>
  <c r="D54" i="19"/>
  <c r="N53" i="19"/>
  <c r="D53" i="19"/>
  <c r="X52" i="19"/>
  <c r="N52" i="19"/>
  <c r="D52" i="19"/>
  <c r="X51" i="19"/>
  <c r="N51" i="19"/>
  <c r="D51" i="19"/>
  <c r="X50" i="19"/>
  <c r="N50" i="19"/>
  <c r="D50" i="19"/>
  <c r="X49" i="19"/>
  <c r="N49" i="19"/>
  <c r="D49" i="19"/>
  <c r="N48" i="19"/>
  <c r="D48" i="19"/>
  <c r="X47" i="19"/>
  <c r="N47" i="19"/>
  <c r="D47" i="19"/>
  <c r="X46" i="19"/>
  <c r="N46" i="19"/>
  <c r="D46" i="19"/>
  <c r="X45" i="19"/>
  <c r="N45" i="19"/>
  <c r="D45" i="19"/>
  <c r="X44" i="19"/>
  <c r="N44" i="19"/>
  <c r="D44" i="19"/>
  <c r="N43" i="19"/>
  <c r="D43" i="19"/>
  <c r="X42" i="19"/>
  <c r="N42" i="19"/>
  <c r="D42" i="19"/>
  <c r="X41" i="19"/>
  <c r="N41" i="19"/>
  <c r="D41" i="19"/>
  <c r="X40" i="19"/>
  <c r="N40" i="19"/>
  <c r="D40" i="19"/>
  <c r="X39" i="19"/>
  <c r="N39" i="19"/>
  <c r="D39" i="19"/>
  <c r="N38" i="19"/>
  <c r="D38" i="19"/>
  <c r="X37" i="19"/>
  <c r="N37" i="19"/>
  <c r="D37" i="19"/>
  <c r="X36" i="19"/>
  <c r="N36" i="19"/>
  <c r="D36" i="19"/>
  <c r="X35" i="19"/>
  <c r="N35" i="19"/>
  <c r="D35" i="19"/>
  <c r="X34" i="19"/>
  <c r="N34" i="19"/>
  <c r="D34" i="19"/>
  <c r="X33" i="19"/>
  <c r="N33" i="19"/>
  <c r="D33" i="19"/>
  <c r="X32" i="19"/>
  <c r="N32" i="19"/>
  <c r="D32" i="19"/>
  <c r="X31" i="19"/>
  <c r="N31" i="19"/>
  <c r="D31" i="19"/>
  <c r="X30" i="19"/>
  <c r="N30" i="19"/>
  <c r="D30" i="19"/>
  <c r="N29" i="19"/>
  <c r="D29" i="19"/>
  <c r="N28" i="19"/>
  <c r="D28" i="19"/>
  <c r="N27" i="19"/>
  <c r="D27" i="19"/>
  <c r="N26" i="19"/>
  <c r="D26" i="19"/>
  <c r="X25" i="19"/>
  <c r="N25" i="19"/>
  <c r="D25" i="19"/>
  <c r="X24" i="19"/>
  <c r="N24" i="19"/>
  <c r="D24" i="19"/>
  <c r="X23" i="19"/>
  <c r="N23" i="19"/>
  <c r="D23" i="19"/>
  <c r="X22" i="19"/>
  <c r="N22" i="19"/>
  <c r="D22" i="19"/>
  <c r="X21" i="19"/>
  <c r="N21" i="19"/>
  <c r="D21" i="19"/>
  <c r="X20" i="19"/>
  <c r="N20" i="19"/>
  <c r="D20" i="19"/>
  <c r="X19" i="19"/>
  <c r="N19" i="19"/>
  <c r="D19" i="19"/>
  <c r="X18" i="19"/>
  <c r="N18" i="19"/>
  <c r="D18" i="19"/>
  <c r="X17" i="19"/>
  <c r="N17" i="19"/>
  <c r="D17" i="19"/>
  <c r="N16" i="19"/>
  <c r="D16" i="19"/>
  <c r="X15" i="19"/>
  <c r="N15" i="19"/>
  <c r="D15" i="19"/>
  <c r="X14" i="19"/>
  <c r="N14" i="19"/>
  <c r="D14" i="19"/>
  <c r="X13" i="19"/>
  <c r="N13" i="19"/>
  <c r="D13" i="19"/>
  <c r="Y12" i="19"/>
  <c r="V13" i="19" s="1"/>
  <c r="X12" i="19"/>
  <c r="V12" i="19"/>
  <c r="W12" i="19" s="1"/>
  <c r="N12" i="19"/>
  <c r="L12" i="19"/>
  <c r="D12" i="19"/>
  <c r="B12" i="19"/>
  <c r="V9" i="19"/>
  <c r="X388" i="19" s="1"/>
  <c r="V7" i="19"/>
  <c r="L7" i="19"/>
  <c r="B7" i="19"/>
  <c r="C12" i="19" s="1"/>
  <c r="Q8" i="18"/>
  <c r="W13" i="19" l="1"/>
  <c r="Y13" i="19" s="1"/>
  <c r="V14" i="19" s="1"/>
  <c r="M12" i="19"/>
  <c r="X92" i="19"/>
  <c r="X93" i="19"/>
  <c r="X138" i="19"/>
  <c r="X194" i="19"/>
  <c r="X198" i="19"/>
  <c r="X268" i="19"/>
  <c r="X303" i="19"/>
  <c r="X252" i="19"/>
  <c r="X344" i="19"/>
  <c r="X361" i="19"/>
  <c r="X413" i="19"/>
  <c r="X421" i="19"/>
  <c r="X480" i="19"/>
  <c r="X26" i="19"/>
  <c r="X66" i="19"/>
  <c r="X67" i="19"/>
  <c r="X139" i="19"/>
  <c r="X168" i="19"/>
  <c r="X182" i="19"/>
  <c r="X224" i="19"/>
  <c r="X228" i="19"/>
  <c r="X324" i="19"/>
  <c r="X355" i="19"/>
  <c r="X491" i="19"/>
  <c r="X486" i="19"/>
  <c r="X481" i="19"/>
  <c r="X476" i="19"/>
  <c r="X471" i="19"/>
  <c r="X466" i="19"/>
  <c r="X461" i="19"/>
  <c r="X456" i="19"/>
  <c r="X451" i="19"/>
  <c r="X446" i="19"/>
  <c r="X484" i="19"/>
  <c r="X477" i="19"/>
  <c r="X460" i="19"/>
  <c r="X453" i="19"/>
  <c r="X438" i="19"/>
  <c r="X435" i="19"/>
  <c r="X427" i="19"/>
  <c r="X424" i="19"/>
  <c r="X415" i="19"/>
  <c r="X408" i="19"/>
  <c r="X401" i="19"/>
  <c r="X390" i="19"/>
  <c r="X382" i="19"/>
  <c r="X377" i="19"/>
  <c r="X372" i="19"/>
  <c r="X367" i="19"/>
  <c r="X362" i="19"/>
  <c r="X357" i="19"/>
  <c r="X352" i="19"/>
  <c r="X347" i="19"/>
  <c r="X342" i="19"/>
  <c r="X337" i="19"/>
  <c r="X332" i="19"/>
  <c r="X327" i="19"/>
  <c r="X322" i="19"/>
  <c r="X489" i="19"/>
  <c r="X482" i="19"/>
  <c r="X465" i="19"/>
  <c r="X458" i="19"/>
  <c r="X441" i="19"/>
  <c r="X412" i="19"/>
  <c r="X394" i="19"/>
  <c r="X387" i="19"/>
  <c r="X487" i="19"/>
  <c r="X470" i="19"/>
  <c r="X463" i="19"/>
  <c r="X444" i="19"/>
  <c r="X433" i="19"/>
  <c r="X430" i="19"/>
  <c r="X422" i="19"/>
  <c r="X419" i="19"/>
  <c r="X416" i="19"/>
  <c r="X405" i="19"/>
  <c r="X398" i="19"/>
  <c r="X391" i="19"/>
  <c r="X383" i="19"/>
  <c r="X378" i="19"/>
  <c r="X459" i="19"/>
  <c r="X452" i="19"/>
  <c r="X450" i="19"/>
  <c r="X447" i="19"/>
  <c r="X445" i="19"/>
  <c r="X428" i="19"/>
  <c r="X426" i="19"/>
  <c r="X420" i="19"/>
  <c r="X414" i="19"/>
  <c r="X386" i="19"/>
  <c r="X381" i="19"/>
  <c r="X376" i="19"/>
  <c r="X333" i="19"/>
  <c r="X329" i="19"/>
  <c r="X436" i="19"/>
  <c r="X432" i="19"/>
  <c r="X399" i="19"/>
  <c r="X345" i="19"/>
  <c r="X341" i="19"/>
  <c r="X317" i="19"/>
  <c r="X312" i="19"/>
  <c r="X307" i="19"/>
  <c r="X302" i="19"/>
  <c r="X297" i="19"/>
  <c r="X292" i="19"/>
  <c r="X287" i="19"/>
  <c r="X282" i="19"/>
  <c r="X277" i="19"/>
  <c r="X272" i="19"/>
  <c r="X267" i="19"/>
  <c r="X262" i="19"/>
  <c r="X488" i="19"/>
  <c r="X454" i="19"/>
  <c r="X449" i="19"/>
  <c r="X442" i="19"/>
  <c r="X434" i="19"/>
  <c r="X410" i="19"/>
  <c r="X406" i="19"/>
  <c r="X397" i="19"/>
  <c r="X395" i="19"/>
  <c r="X384" i="19"/>
  <c r="X379" i="19"/>
  <c r="X368" i="19"/>
  <c r="X365" i="19"/>
  <c r="X359" i="19"/>
  <c r="X356" i="19"/>
  <c r="X353" i="19"/>
  <c r="X349" i="19"/>
  <c r="X330" i="19"/>
  <c r="X326" i="19"/>
  <c r="X475" i="19"/>
  <c r="X468" i="19"/>
  <c r="X455" i="19"/>
  <c r="X418" i="19"/>
  <c r="X478" i="19"/>
  <c r="X417" i="19"/>
  <c r="X392" i="19"/>
  <c r="X360" i="19"/>
  <c r="X358" i="19"/>
  <c r="X354" i="19"/>
  <c r="X316" i="19"/>
  <c r="X293" i="19"/>
  <c r="X290" i="19"/>
  <c r="X284" i="19"/>
  <c r="X281" i="19"/>
  <c r="X242" i="19"/>
  <c r="X231" i="19"/>
  <c r="X226" i="19"/>
  <c r="X221" i="19"/>
  <c r="X216" i="19"/>
  <c r="X211" i="19"/>
  <c r="X206" i="19"/>
  <c r="X201" i="19"/>
  <c r="X196" i="19"/>
  <c r="X191" i="19"/>
  <c r="X186" i="19"/>
  <c r="X181" i="19"/>
  <c r="X176" i="19"/>
  <c r="X171" i="19"/>
  <c r="X166" i="19"/>
  <c r="X161" i="19"/>
  <c r="X474" i="19"/>
  <c r="X448" i="19"/>
  <c r="X409" i="19"/>
  <c r="X350" i="19"/>
  <c r="X321" i="19"/>
  <c r="X308" i="19"/>
  <c r="X305" i="19"/>
  <c r="X299" i="19"/>
  <c r="X296" i="19"/>
  <c r="X254" i="19"/>
  <c r="X241" i="19"/>
  <c r="X240" i="19"/>
  <c r="X490" i="19"/>
  <c r="X467" i="19"/>
  <c r="X429" i="19"/>
  <c r="X404" i="19"/>
  <c r="X389" i="19"/>
  <c r="X374" i="19"/>
  <c r="X370" i="19"/>
  <c r="X366" i="19"/>
  <c r="X364" i="19"/>
  <c r="X339" i="19"/>
  <c r="X328" i="19"/>
  <c r="X319" i="19"/>
  <c r="X314" i="19"/>
  <c r="X311" i="19"/>
  <c r="X273" i="19"/>
  <c r="X270" i="19"/>
  <c r="X264" i="19"/>
  <c r="X261" i="19"/>
  <c r="X258" i="19"/>
  <c r="X239" i="19"/>
  <c r="X230" i="19"/>
  <c r="X423" i="19"/>
  <c r="X407" i="19"/>
  <c r="X402" i="19"/>
  <c r="X400" i="19"/>
  <c r="X385" i="19"/>
  <c r="X343" i="19"/>
  <c r="X336" i="19"/>
  <c r="X334" i="19"/>
  <c r="X325" i="19"/>
  <c r="X323" i="19"/>
  <c r="X278" i="19"/>
  <c r="X275" i="19"/>
  <c r="X269" i="19"/>
  <c r="X266" i="19"/>
  <c r="X348" i="19"/>
  <c r="X340" i="19"/>
  <c r="X295" i="19"/>
  <c r="X263" i="19"/>
  <c r="X259" i="19"/>
  <c r="X250" i="19"/>
  <c r="X233" i="19"/>
  <c r="X180" i="19"/>
  <c r="X164" i="19"/>
  <c r="X156" i="19"/>
  <c r="X151" i="19"/>
  <c r="X146" i="19"/>
  <c r="X141" i="19"/>
  <c r="X136" i="19"/>
  <c r="X131" i="19"/>
  <c r="X126" i="19"/>
  <c r="X121" i="19"/>
  <c r="X116" i="19"/>
  <c r="X111" i="19"/>
  <c r="X106" i="19"/>
  <c r="X101" i="19"/>
  <c r="X96" i="19"/>
  <c r="X91" i="19"/>
  <c r="X86" i="19"/>
  <c r="X81" i="19"/>
  <c r="X472" i="19"/>
  <c r="X440" i="19"/>
  <c r="X380" i="19"/>
  <c r="X318" i="19"/>
  <c r="X283" i="19"/>
  <c r="X265" i="19"/>
  <c r="X257" i="19"/>
  <c r="X255" i="19"/>
  <c r="X243" i="19"/>
  <c r="X234" i="19"/>
  <c r="X172" i="19"/>
  <c r="X163" i="19"/>
  <c r="X411" i="19"/>
  <c r="X393" i="19"/>
  <c r="X371" i="19"/>
  <c r="X331" i="19"/>
  <c r="X313" i="19"/>
  <c r="X304" i="19"/>
  <c r="X285" i="19"/>
  <c r="X276" i="19"/>
  <c r="X274" i="19"/>
  <c r="X253" i="19"/>
  <c r="X251" i="19"/>
  <c r="X244" i="19"/>
  <c r="X179" i="19"/>
  <c r="X170" i="19"/>
  <c r="X155" i="19"/>
  <c r="X150" i="19"/>
  <c r="X145" i="19"/>
  <c r="X140" i="19"/>
  <c r="X135" i="19"/>
  <c r="X130" i="19"/>
  <c r="X485" i="19"/>
  <c r="X462" i="19"/>
  <c r="X457" i="19"/>
  <c r="X396" i="19"/>
  <c r="X473" i="19"/>
  <c r="X437" i="19"/>
  <c r="X375" i="19"/>
  <c r="X351" i="19"/>
  <c r="X309" i="19"/>
  <c r="X288" i="19"/>
  <c r="X286" i="19"/>
  <c r="X279" i="19"/>
  <c r="X249" i="19"/>
  <c r="X232" i="19"/>
  <c r="X373" i="19"/>
  <c r="X338" i="19"/>
  <c r="X127" i="19"/>
  <c r="X122" i="19"/>
  <c r="X117" i="19"/>
  <c r="X112" i="19"/>
  <c r="X107" i="19"/>
  <c r="X102" i="19"/>
  <c r="X97" i="19"/>
  <c r="X88" i="19"/>
  <c r="X483" i="19"/>
  <c r="X315" i="19"/>
  <c r="X246" i="19"/>
  <c r="X237" i="19"/>
  <c r="X223" i="19"/>
  <c r="X220" i="19"/>
  <c r="X213" i="19"/>
  <c r="X210" i="19"/>
  <c r="X203" i="19"/>
  <c r="X200" i="19"/>
  <c r="X193" i="19"/>
  <c r="X190" i="19"/>
  <c r="X144" i="19"/>
  <c r="X143" i="19"/>
  <c r="X142" i="19"/>
  <c r="X95" i="19"/>
  <c r="X79" i="19"/>
  <c r="X73" i="19"/>
  <c r="X68" i="19"/>
  <c r="X63" i="19"/>
  <c r="X58" i="19"/>
  <c r="X53" i="19"/>
  <c r="X48" i="19"/>
  <c r="X43" i="19"/>
  <c r="X38" i="19"/>
  <c r="X289" i="19"/>
  <c r="X87" i="19"/>
  <c r="X78" i="19"/>
  <c r="X256" i="19"/>
  <c r="X479" i="19"/>
  <c r="X403" i="19"/>
  <c r="X363" i="19"/>
  <c r="X346" i="19"/>
  <c r="X335" i="19"/>
  <c r="X306" i="19"/>
  <c r="X260" i="19"/>
  <c r="X248" i="19"/>
  <c r="X222" i="19"/>
  <c r="X219" i="19"/>
  <c r="X212" i="19"/>
  <c r="X209" i="19"/>
  <c r="X202" i="19"/>
  <c r="X199" i="19"/>
  <c r="X192" i="19"/>
  <c r="X189" i="19"/>
  <c r="X175" i="19"/>
  <c r="X174" i="19"/>
  <c r="X169" i="19"/>
  <c r="X154" i="19"/>
  <c r="X153" i="19"/>
  <c r="X152" i="19"/>
  <c r="X129" i="19"/>
  <c r="X128" i="19"/>
  <c r="X124" i="19"/>
  <c r="X123" i="19"/>
  <c r="X119" i="19"/>
  <c r="X118" i="19"/>
  <c r="X114" i="19"/>
  <c r="X113" i="19"/>
  <c r="X109" i="19"/>
  <c r="X108" i="19"/>
  <c r="X104" i="19"/>
  <c r="X103" i="19"/>
  <c r="X27" i="19"/>
  <c r="X64" i="19"/>
  <c r="X65" i="19"/>
  <c r="X80" i="19"/>
  <c r="X98" i="19"/>
  <c r="X125" i="19"/>
  <c r="X177" i="19"/>
  <c r="X214" i="19"/>
  <c r="X218" i="19"/>
  <c r="X247" i="19"/>
  <c r="X369" i="19"/>
  <c r="X443" i="19"/>
  <c r="E12" i="19"/>
  <c r="B13" i="19" s="1"/>
  <c r="X16" i="19"/>
  <c r="X28" i="19"/>
  <c r="X29" i="19"/>
  <c r="X56" i="19"/>
  <c r="X57" i="19"/>
  <c r="X94" i="19"/>
  <c r="X110" i="19"/>
  <c r="X133" i="19"/>
  <c r="X157" i="19"/>
  <c r="X165" i="19"/>
  <c r="X184" i="19"/>
  <c r="X204" i="19"/>
  <c r="X208" i="19"/>
  <c r="X235" i="19"/>
  <c r="X298" i="19"/>
  <c r="W14" i="19" l="1"/>
  <c r="Y14" i="19"/>
  <c r="V15" i="19" s="1"/>
  <c r="O12" i="19"/>
  <c r="L13" i="19" s="1"/>
  <c r="C13" i="19"/>
  <c r="E13" i="19"/>
  <c r="B14" i="19" s="1"/>
  <c r="C14" i="19" l="1"/>
  <c r="E14" i="19"/>
  <c r="B15" i="19" s="1"/>
  <c r="M13" i="19"/>
  <c r="O13" i="19"/>
  <c r="L14" i="19" s="1"/>
  <c r="W15" i="19"/>
  <c r="Y15" i="19" s="1"/>
  <c r="V16" i="19" s="1"/>
  <c r="W16" i="19" l="1"/>
  <c r="Y16" i="19"/>
  <c r="V17" i="19" s="1"/>
  <c r="M14" i="19"/>
  <c r="O14" i="19" s="1"/>
  <c r="L15" i="19" s="1"/>
  <c r="C15" i="19"/>
  <c r="M15" i="19" l="1"/>
  <c r="O15" i="19"/>
  <c r="L16" i="19" s="1"/>
  <c r="E15" i="19"/>
  <c r="B16" i="19" s="1"/>
  <c r="W17" i="19"/>
  <c r="Y17" i="19"/>
  <c r="V18" i="19" s="1"/>
  <c r="W18" i="19" l="1"/>
  <c r="Y18" i="19" s="1"/>
  <c r="V19" i="19" s="1"/>
  <c r="C16" i="19"/>
  <c r="M16" i="19"/>
  <c r="O16" i="19" s="1"/>
  <c r="L17" i="19" s="1"/>
  <c r="M17" i="19" l="1"/>
  <c r="O17" i="19" s="1"/>
  <c r="L18" i="19" s="1"/>
  <c r="W19" i="19"/>
  <c r="Y19" i="19"/>
  <c r="V20" i="19" s="1"/>
  <c r="E16" i="19"/>
  <c r="B17" i="19" s="1"/>
  <c r="M18" i="19" l="1"/>
  <c r="O18" i="19" s="1"/>
  <c r="L19" i="19" s="1"/>
  <c r="C17" i="19"/>
  <c r="E17" i="19" s="1"/>
  <c r="B18" i="19" s="1"/>
  <c r="W20" i="19"/>
  <c r="Y20" i="19"/>
  <c r="V21" i="19" s="1"/>
  <c r="C18" i="19" l="1"/>
  <c r="E18" i="19"/>
  <c r="B19" i="19" s="1"/>
  <c r="M19" i="19"/>
  <c r="O19" i="19" s="1"/>
  <c r="L20" i="19" s="1"/>
  <c r="W21" i="19"/>
  <c r="Y21" i="19" s="1"/>
  <c r="V22" i="19" s="1"/>
  <c r="W22" i="19" l="1"/>
  <c r="Y22" i="19" s="1"/>
  <c r="V23" i="19" s="1"/>
  <c r="M20" i="19"/>
  <c r="O20" i="19" s="1"/>
  <c r="L21" i="19" s="1"/>
  <c r="C19" i="19"/>
  <c r="E19" i="19" s="1"/>
  <c r="B20" i="19" s="1"/>
  <c r="C20" i="19" l="1"/>
  <c r="E20" i="19"/>
  <c r="B21" i="19" s="1"/>
  <c r="M21" i="19"/>
  <c r="O21" i="19"/>
  <c r="L22" i="19" s="1"/>
  <c r="W23" i="19"/>
  <c r="Y23" i="19" s="1"/>
  <c r="V24" i="19" s="1"/>
  <c r="W24" i="19" l="1"/>
  <c r="Y24" i="19"/>
  <c r="V25" i="19" s="1"/>
  <c r="M22" i="19"/>
  <c r="O22" i="19"/>
  <c r="L23" i="19" s="1"/>
  <c r="C21" i="19"/>
  <c r="E21" i="19" s="1"/>
  <c r="B22" i="19" s="1"/>
  <c r="C22" i="19" l="1"/>
  <c r="E22" i="19" s="1"/>
  <c r="B23" i="19" s="1"/>
  <c r="M23" i="19"/>
  <c r="R12" i="19" s="1"/>
  <c r="S12" i="19" s="1"/>
  <c r="O23" i="19"/>
  <c r="L24" i="19" s="1"/>
  <c r="W25" i="19"/>
  <c r="Y25" i="19" s="1"/>
  <c r="V26" i="19" s="1"/>
  <c r="W26" i="19" l="1"/>
  <c r="Y26" i="19" s="1"/>
  <c r="V27" i="19" s="1"/>
  <c r="C23" i="19"/>
  <c r="H12" i="19" s="1"/>
  <c r="I12" i="19" s="1"/>
  <c r="E23" i="19"/>
  <c r="B24" i="19" s="1"/>
  <c r="M24" i="19"/>
  <c r="O24" i="19"/>
  <c r="L25" i="19" s="1"/>
  <c r="W27" i="19" l="1"/>
  <c r="Y27" i="19" s="1"/>
  <c r="V28" i="19" s="1"/>
  <c r="M25" i="19"/>
  <c r="O25" i="19" s="1"/>
  <c r="L26" i="19" s="1"/>
  <c r="C24" i="19"/>
  <c r="M26" i="19" l="1"/>
  <c r="O26" i="19"/>
  <c r="L27" i="19" s="1"/>
  <c r="W28" i="19"/>
  <c r="Y28" i="19" s="1"/>
  <c r="V29" i="19" s="1"/>
  <c r="E24" i="19"/>
  <c r="B25" i="19" s="1"/>
  <c r="W29" i="19" l="1"/>
  <c r="Y29" i="19"/>
  <c r="V30" i="19" s="1"/>
  <c r="M27" i="19"/>
  <c r="O27" i="19" s="1"/>
  <c r="L28" i="19" s="1"/>
  <c r="C25" i="19"/>
  <c r="M28" i="19" l="1"/>
  <c r="E25" i="19"/>
  <c r="B26" i="19" s="1"/>
  <c r="W30" i="19"/>
  <c r="Y30" i="19"/>
  <c r="V31" i="19" s="1"/>
  <c r="C26" i="19" l="1"/>
  <c r="E26" i="19"/>
  <c r="B27" i="19" s="1"/>
  <c r="W31" i="19"/>
  <c r="Y31" i="19"/>
  <c r="V32" i="19" s="1"/>
  <c r="O28" i="19"/>
  <c r="L29" i="19" s="1"/>
  <c r="M29" i="19" l="1"/>
  <c r="O29" i="19" s="1"/>
  <c r="L30" i="19" s="1"/>
  <c r="W32" i="19"/>
  <c r="Y32" i="19"/>
  <c r="V33" i="19" s="1"/>
  <c r="C27" i="19"/>
  <c r="E27" i="19" s="1"/>
  <c r="B28" i="19" s="1"/>
  <c r="C28" i="19" l="1"/>
  <c r="E28" i="19"/>
  <c r="B29" i="19" s="1"/>
  <c r="M30" i="19"/>
  <c r="O30" i="19" s="1"/>
  <c r="L31" i="19" s="1"/>
  <c r="W33" i="19"/>
  <c r="Y33" i="19" s="1"/>
  <c r="V34" i="19" s="1"/>
  <c r="W34" i="19" l="1"/>
  <c r="Y34" i="19"/>
  <c r="V35" i="19" s="1"/>
  <c r="M31" i="19"/>
  <c r="O31" i="19"/>
  <c r="L32" i="19" s="1"/>
  <c r="C29" i="19"/>
  <c r="E29" i="19" s="1"/>
  <c r="B30" i="19" s="1"/>
  <c r="C30" i="19" l="1"/>
  <c r="E30" i="19" s="1"/>
  <c r="B31" i="19" s="1"/>
  <c r="W35" i="19"/>
  <c r="Y35" i="19" s="1"/>
  <c r="V36" i="19" s="1"/>
  <c r="M32" i="19"/>
  <c r="O32" i="19" s="1"/>
  <c r="L33" i="19" s="1"/>
  <c r="M33" i="19" l="1"/>
  <c r="O33" i="19"/>
  <c r="L34" i="19" s="1"/>
  <c r="W36" i="19"/>
  <c r="Y36" i="19"/>
  <c r="V37" i="19" s="1"/>
  <c r="C31" i="19"/>
  <c r="E31" i="19" s="1"/>
  <c r="B32" i="19" s="1"/>
  <c r="C32" i="19" l="1"/>
  <c r="E32" i="19" s="1"/>
  <c r="B33" i="19" s="1"/>
  <c r="W37" i="19"/>
  <c r="Y37" i="19" s="1"/>
  <c r="V38" i="19" s="1"/>
  <c r="M34" i="19"/>
  <c r="O34" i="19"/>
  <c r="L35" i="19" s="1"/>
  <c r="W38" i="19" l="1"/>
  <c r="Y38" i="19" s="1"/>
  <c r="V39" i="19" s="1"/>
  <c r="C33" i="19"/>
  <c r="E33" i="19"/>
  <c r="B34" i="19" s="1"/>
  <c r="M35" i="19"/>
  <c r="R13" i="19" s="1"/>
  <c r="S13" i="19" s="1"/>
  <c r="W39" i="19" l="1"/>
  <c r="Y39" i="19"/>
  <c r="V40" i="19" s="1"/>
  <c r="O35" i="19"/>
  <c r="L36" i="19" s="1"/>
  <c r="C34" i="19"/>
  <c r="E34" i="19" s="1"/>
  <c r="B35" i="19" s="1"/>
  <c r="C35" i="19" l="1"/>
  <c r="H13" i="19" s="1"/>
  <c r="I13" i="19" s="1"/>
  <c r="M36" i="19"/>
  <c r="O36" i="19"/>
  <c r="L37" i="19" s="1"/>
  <c r="W40" i="19"/>
  <c r="Y40" i="19" s="1"/>
  <c r="V41" i="19" s="1"/>
  <c r="W41" i="19" l="1"/>
  <c r="Y41" i="19" s="1"/>
  <c r="V42" i="19" s="1"/>
  <c r="M37" i="19"/>
  <c r="O37" i="19" s="1"/>
  <c r="L38" i="19" s="1"/>
  <c r="E35" i="19"/>
  <c r="B36" i="19" s="1"/>
  <c r="M38" i="19" l="1"/>
  <c r="W42" i="19"/>
  <c r="Y42" i="19" s="1"/>
  <c r="V43" i="19" s="1"/>
  <c r="C36" i="19"/>
  <c r="W43" i="19" l="1"/>
  <c r="Y43" i="19" s="1"/>
  <c r="V44" i="19" s="1"/>
  <c r="E36" i="19"/>
  <c r="B37" i="19" s="1"/>
  <c r="O38" i="19"/>
  <c r="L39" i="19" s="1"/>
  <c r="W44" i="19" l="1"/>
  <c r="Y44" i="19"/>
  <c r="V45" i="19" s="1"/>
  <c r="M39" i="19"/>
  <c r="C37" i="19"/>
  <c r="E37" i="19" l="1"/>
  <c r="B38" i="19" s="1"/>
  <c r="O39" i="19"/>
  <c r="L40" i="19" s="1"/>
  <c r="W45" i="19"/>
  <c r="Y45" i="19" s="1"/>
  <c r="V46" i="19" s="1"/>
  <c r="W46" i="19" l="1"/>
  <c r="Y46" i="19"/>
  <c r="V47" i="19" s="1"/>
  <c r="M40" i="19"/>
  <c r="O40" i="19" s="1"/>
  <c r="L41" i="19" s="1"/>
  <c r="C38" i="19"/>
  <c r="E38" i="19"/>
  <c r="B39" i="19" s="1"/>
  <c r="M41" i="19" l="1"/>
  <c r="O41" i="19"/>
  <c r="L42" i="19" s="1"/>
  <c r="C39" i="19"/>
  <c r="E39" i="19" s="1"/>
  <c r="B40" i="19" s="1"/>
  <c r="W47" i="19"/>
  <c r="Y47" i="19" s="1"/>
  <c r="V48" i="19" s="1"/>
  <c r="W48" i="19" l="1"/>
  <c r="Y48" i="19" s="1"/>
  <c r="V49" i="19" s="1"/>
  <c r="C40" i="19"/>
  <c r="E40" i="19" s="1"/>
  <c r="B41" i="19" s="1"/>
  <c r="M42" i="19"/>
  <c r="O42" i="19"/>
  <c r="L43" i="19" s="1"/>
  <c r="C41" i="19" l="1"/>
  <c r="E41" i="19"/>
  <c r="B42" i="19" s="1"/>
  <c r="W49" i="19"/>
  <c r="Y49" i="19"/>
  <c r="V50" i="19" s="1"/>
  <c r="M43" i="19"/>
  <c r="O43" i="19"/>
  <c r="L44" i="19" s="1"/>
  <c r="W50" i="19" l="1"/>
  <c r="Y50" i="19" s="1"/>
  <c r="V51" i="19" s="1"/>
  <c r="M44" i="19"/>
  <c r="O44" i="19"/>
  <c r="L45" i="19" s="1"/>
  <c r="C42" i="19"/>
  <c r="E42" i="19" s="1"/>
  <c r="B43" i="19" s="1"/>
  <c r="C43" i="19" l="1"/>
  <c r="E43" i="19"/>
  <c r="B44" i="19" s="1"/>
  <c r="W51" i="19"/>
  <c r="Y51" i="19"/>
  <c r="V52" i="19" s="1"/>
  <c r="M45" i="19"/>
  <c r="O45" i="19" s="1"/>
  <c r="L46" i="19" s="1"/>
  <c r="M46" i="19" l="1"/>
  <c r="O46" i="19"/>
  <c r="L47" i="19" s="1"/>
  <c r="W52" i="19"/>
  <c r="Y52" i="19" s="1"/>
  <c r="V53" i="19" s="1"/>
  <c r="C44" i="19"/>
  <c r="E44" i="19" s="1"/>
  <c r="B45" i="19" s="1"/>
  <c r="W53" i="19" l="1"/>
  <c r="Y53" i="19" s="1"/>
  <c r="V54" i="19" s="1"/>
  <c r="C45" i="19"/>
  <c r="E45" i="19" s="1"/>
  <c r="B46" i="19" s="1"/>
  <c r="O47" i="19"/>
  <c r="L48" i="19" s="1"/>
  <c r="M47" i="19"/>
  <c r="R14" i="19" s="1"/>
  <c r="S14" i="19" s="1"/>
  <c r="C46" i="19" l="1"/>
  <c r="E46" i="19"/>
  <c r="B47" i="19" s="1"/>
  <c r="W54" i="19"/>
  <c r="Y54" i="19"/>
  <c r="V55" i="19" s="1"/>
  <c r="M48" i="19"/>
  <c r="O48" i="19" s="1"/>
  <c r="L49" i="19" s="1"/>
  <c r="M49" i="19" l="1"/>
  <c r="O49" i="19" s="1"/>
  <c r="L50" i="19" s="1"/>
  <c r="C47" i="19"/>
  <c r="H14" i="19" s="1"/>
  <c r="I14" i="19" s="1"/>
  <c r="W55" i="19"/>
  <c r="Y55" i="19"/>
  <c r="V56" i="19" s="1"/>
  <c r="M50" i="19" l="1"/>
  <c r="W56" i="19"/>
  <c r="Y56" i="19"/>
  <c r="V57" i="19" s="1"/>
  <c r="E47" i="19"/>
  <c r="B48" i="19" s="1"/>
  <c r="W57" i="19" l="1"/>
  <c r="Y57" i="19" s="1"/>
  <c r="V58" i="19" s="1"/>
  <c r="C48" i="19"/>
  <c r="E48" i="19"/>
  <c r="B49" i="19" s="1"/>
  <c r="O50" i="19"/>
  <c r="L51" i="19" s="1"/>
  <c r="W58" i="19" l="1"/>
  <c r="Y58" i="19" s="1"/>
  <c r="V59" i="19" s="1"/>
  <c r="M51" i="19"/>
  <c r="O51" i="19"/>
  <c r="L52" i="19" s="1"/>
  <c r="C49" i="19"/>
  <c r="E49" i="19" s="1"/>
  <c r="B50" i="19" s="1"/>
  <c r="C50" i="19" l="1"/>
  <c r="W59" i="19"/>
  <c r="Y59" i="19"/>
  <c r="V60" i="19" s="1"/>
  <c r="M52" i="19"/>
  <c r="O52" i="19"/>
  <c r="L53" i="19" s="1"/>
  <c r="W60" i="19" l="1"/>
  <c r="Y60" i="19" s="1"/>
  <c r="V61" i="19" s="1"/>
  <c r="M53" i="19"/>
  <c r="O53" i="19"/>
  <c r="L54" i="19" s="1"/>
  <c r="E50" i="19"/>
  <c r="B51" i="19" s="1"/>
  <c r="W61" i="19" l="1"/>
  <c r="Y61" i="19" s="1"/>
  <c r="V62" i="19" s="1"/>
  <c r="C51" i="19"/>
  <c r="E51" i="19"/>
  <c r="B52" i="19" s="1"/>
  <c r="M54" i="19"/>
  <c r="O54" i="19" s="1"/>
  <c r="L55" i="19" s="1"/>
  <c r="M55" i="19" l="1"/>
  <c r="O55" i="19" s="1"/>
  <c r="L56" i="19" s="1"/>
  <c r="W62" i="19"/>
  <c r="Y62" i="19" s="1"/>
  <c r="V63" i="19" s="1"/>
  <c r="C52" i="19"/>
  <c r="E52" i="19" s="1"/>
  <c r="B53" i="19" s="1"/>
  <c r="C53" i="19" l="1"/>
  <c r="E53" i="19"/>
  <c r="B54" i="19" s="1"/>
  <c r="W63" i="19"/>
  <c r="Y63" i="19" s="1"/>
  <c r="V64" i="19" s="1"/>
  <c r="M56" i="19"/>
  <c r="O56" i="19"/>
  <c r="L57" i="19" s="1"/>
  <c r="W64" i="19" l="1"/>
  <c r="Y64" i="19"/>
  <c r="V65" i="19" s="1"/>
  <c r="M57" i="19"/>
  <c r="O57" i="19" s="1"/>
  <c r="L58" i="19" s="1"/>
  <c r="C54" i="19"/>
  <c r="E54" i="19" s="1"/>
  <c r="B55" i="19" s="1"/>
  <c r="C55" i="19" l="1"/>
  <c r="E55" i="19" s="1"/>
  <c r="B56" i="19" s="1"/>
  <c r="M58" i="19"/>
  <c r="O58" i="19" s="1"/>
  <c r="L59" i="19" s="1"/>
  <c r="W65" i="19"/>
  <c r="Y65" i="19" s="1"/>
  <c r="V66" i="19" s="1"/>
  <c r="W66" i="19" l="1"/>
  <c r="Y66" i="19" s="1"/>
  <c r="V67" i="19" s="1"/>
  <c r="M59" i="19"/>
  <c r="R15" i="19" s="1"/>
  <c r="S15" i="19" s="1"/>
  <c r="C56" i="19"/>
  <c r="E56" i="19" s="1"/>
  <c r="B57" i="19" s="1"/>
  <c r="C57" i="19" l="1"/>
  <c r="E57" i="19" s="1"/>
  <c r="B58" i="19" s="1"/>
  <c r="W67" i="19"/>
  <c r="Y67" i="19" s="1"/>
  <c r="V68" i="19" s="1"/>
  <c r="O59" i="19"/>
  <c r="L60" i="19" s="1"/>
  <c r="W68" i="19" l="1"/>
  <c r="Y68" i="19" s="1"/>
  <c r="V69" i="19" s="1"/>
  <c r="C58" i="19"/>
  <c r="E58" i="19"/>
  <c r="B59" i="19" s="1"/>
  <c r="M60" i="19"/>
  <c r="W69" i="19" l="1"/>
  <c r="Y69" i="19"/>
  <c r="V70" i="19" s="1"/>
  <c r="O60" i="19"/>
  <c r="L61" i="19" s="1"/>
  <c r="C59" i="19"/>
  <c r="H15" i="19" s="1"/>
  <c r="I15" i="19" s="1"/>
  <c r="E59" i="19"/>
  <c r="B60" i="19" s="1"/>
  <c r="M61" i="19" l="1"/>
  <c r="O61" i="19"/>
  <c r="L62" i="19" s="1"/>
  <c r="W70" i="19"/>
  <c r="Y70" i="19" s="1"/>
  <c r="V71" i="19" s="1"/>
  <c r="C60" i="19"/>
  <c r="W71" i="19" l="1"/>
  <c r="Y71" i="19"/>
  <c r="V72" i="19" s="1"/>
  <c r="M62" i="19"/>
  <c r="O62" i="19"/>
  <c r="L63" i="19" s="1"/>
  <c r="E60" i="19"/>
  <c r="B61" i="19" s="1"/>
  <c r="C61" i="19" l="1"/>
  <c r="M63" i="19"/>
  <c r="W72" i="19"/>
  <c r="Y72" i="19" s="1"/>
  <c r="V73" i="19" s="1"/>
  <c r="W73" i="19" l="1"/>
  <c r="Y73" i="19" s="1"/>
  <c r="V74" i="19" s="1"/>
  <c r="O63" i="19"/>
  <c r="L64" i="19" s="1"/>
  <c r="E61" i="19"/>
  <c r="B62" i="19" s="1"/>
  <c r="W74" i="19" l="1"/>
  <c r="Y74" i="19"/>
  <c r="V75" i="19" s="1"/>
  <c r="C62" i="19"/>
  <c r="M64" i="19"/>
  <c r="O64" i="19" s="1"/>
  <c r="L65" i="19" s="1"/>
  <c r="M65" i="19" l="1"/>
  <c r="O65" i="19" s="1"/>
  <c r="L66" i="19" s="1"/>
  <c r="E62" i="19"/>
  <c r="B63" i="19" s="1"/>
  <c r="W75" i="19"/>
  <c r="Y75" i="19" s="1"/>
  <c r="V76" i="19" s="1"/>
  <c r="W76" i="19" l="1"/>
  <c r="Y76" i="19"/>
  <c r="V77" i="19" s="1"/>
  <c r="M66" i="19"/>
  <c r="O66" i="19"/>
  <c r="L67" i="19" s="1"/>
  <c r="C63" i="19"/>
  <c r="E63" i="19"/>
  <c r="B64" i="19" s="1"/>
  <c r="C64" i="19" l="1"/>
  <c r="E64" i="19" s="1"/>
  <c r="B65" i="19" s="1"/>
  <c r="M67" i="19"/>
  <c r="O67" i="19" s="1"/>
  <c r="L68" i="19" s="1"/>
  <c r="W77" i="19"/>
  <c r="Y77" i="19"/>
  <c r="V78" i="19" s="1"/>
  <c r="M68" i="19" l="1"/>
  <c r="O68" i="19" s="1"/>
  <c r="L69" i="19" s="1"/>
  <c r="C65" i="19"/>
  <c r="E65" i="19" s="1"/>
  <c r="B66" i="19" s="1"/>
  <c r="W78" i="19"/>
  <c r="Y78" i="19" s="1"/>
  <c r="V79" i="19" s="1"/>
  <c r="C66" i="19" l="1"/>
  <c r="E66" i="19" s="1"/>
  <c r="B67" i="19" s="1"/>
  <c r="W79" i="19"/>
  <c r="Y79" i="19" s="1"/>
  <c r="V80" i="19" s="1"/>
  <c r="M69" i="19"/>
  <c r="O69" i="19" s="1"/>
  <c r="L70" i="19" s="1"/>
  <c r="M70" i="19" l="1"/>
  <c r="O70" i="19" s="1"/>
  <c r="L71" i="19" s="1"/>
  <c r="W80" i="19"/>
  <c r="Y80" i="19"/>
  <c r="V81" i="19" s="1"/>
  <c r="C67" i="19"/>
  <c r="E67" i="19" s="1"/>
  <c r="B68" i="19" s="1"/>
  <c r="C68" i="19" l="1"/>
  <c r="E68" i="19"/>
  <c r="B69" i="19" s="1"/>
  <c r="M71" i="19"/>
  <c r="R16" i="19" s="1"/>
  <c r="S16" i="19" s="1"/>
  <c r="O71" i="19"/>
  <c r="L72" i="19" s="1"/>
  <c r="W81" i="19"/>
  <c r="Y81" i="19" s="1"/>
  <c r="V82" i="19" s="1"/>
  <c r="W82" i="19" l="1"/>
  <c r="Y82" i="19" s="1"/>
  <c r="V83" i="19" s="1"/>
  <c r="M72" i="19"/>
  <c r="O72" i="19" s="1"/>
  <c r="L73" i="19" s="1"/>
  <c r="C69" i="19"/>
  <c r="E69" i="19" s="1"/>
  <c r="B70" i="19" s="1"/>
  <c r="C70" i="19" l="1"/>
  <c r="E70" i="19" s="1"/>
  <c r="B71" i="19" s="1"/>
  <c r="M73" i="19"/>
  <c r="O73" i="19" s="1"/>
  <c r="L74" i="19" s="1"/>
  <c r="W83" i="19"/>
  <c r="Y83" i="19" s="1"/>
  <c r="V84" i="19" s="1"/>
  <c r="W84" i="19" l="1"/>
  <c r="Y84" i="19"/>
  <c r="V85" i="19" s="1"/>
  <c r="M74" i="19"/>
  <c r="O74" i="19" s="1"/>
  <c r="L75" i="19" s="1"/>
  <c r="C71" i="19"/>
  <c r="H16" i="19" s="1"/>
  <c r="I16" i="19" s="1"/>
  <c r="M75" i="19" l="1"/>
  <c r="O75" i="19" s="1"/>
  <c r="L76" i="19" s="1"/>
  <c r="E71" i="19"/>
  <c r="B72" i="19" s="1"/>
  <c r="W85" i="19"/>
  <c r="Y85" i="19" s="1"/>
  <c r="V86" i="19" s="1"/>
  <c r="W86" i="19" l="1"/>
  <c r="Y86" i="19" s="1"/>
  <c r="V87" i="19" s="1"/>
  <c r="M76" i="19"/>
  <c r="O76" i="19"/>
  <c r="L77" i="19" s="1"/>
  <c r="C72" i="19"/>
  <c r="E72" i="19" s="1"/>
  <c r="B73" i="19" s="1"/>
  <c r="C73" i="19" l="1"/>
  <c r="E73" i="19"/>
  <c r="B74" i="19" s="1"/>
  <c r="W87" i="19"/>
  <c r="Y87" i="19" s="1"/>
  <c r="V88" i="19" s="1"/>
  <c r="M77" i="19"/>
  <c r="O77" i="19"/>
  <c r="L78" i="19" s="1"/>
  <c r="W88" i="19" l="1"/>
  <c r="Y88" i="19"/>
  <c r="V89" i="19" s="1"/>
  <c r="M78" i="19"/>
  <c r="O78" i="19"/>
  <c r="L79" i="19" s="1"/>
  <c r="C74" i="19"/>
  <c r="E74" i="19"/>
  <c r="B75" i="19" s="1"/>
  <c r="C75" i="19" l="1"/>
  <c r="E75" i="19"/>
  <c r="B76" i="19" s="1"/>
  <c r="M79" i="19"/>
  <c r="O79" i="19" s="1"/>
  <c r="L80" i="19" s="1"/>
  <c r="W89" i="19"/>
  <c r="Y89" i="19"/>
  <c r="V90" i="19" s="1"/>
  <c r="M80" i="19" l="1"/>
  <c r="O80" i="19" s="1"/>
  <c r="L81" i="19" s="1"/>
  <c r="C76" i="19"/>
  <c r="E76" i="19" s="1"/>
  <c r="B77" i="19" s="1"/>
  <c r="W90" i="19"/>
  <c r="Y90" i="19"/>
  <c r="V91" i="19" s="1"/>
  <c r="C77" i="19" l="1"/>
  <c r="E77" i="19" s="1"/>
  <c r="B78" i="19" s="1"/>
  <c r="M81" i="19"/>
  <c r="O81" i="19" s="1"/>
  <c r="L82" i="19" s="1"/>
  <c r="W91" i="19"/>
  <c r="Y91" i="19" s="1"/>
  <c r="V92" i="19" s="1"/>
  <c r="W92" i="19" l="1"/>
  <c r="Y92" i="19"/>
  <c r="V93" i="19" s="1"/>
  <c r="M82" i="19"/>
  <c r="O82" i="19" s="1"/>
  <c r="L83" i="19" s="1"/>
  <c r="C78" i="19"/>
  <c r="E78" i="19"/>
  <c r="B79" i="19" s="1"/>
  <c r="M83" i="19" l="1"/>
  <c r="O83" i="19"/>
  <c r="L84" i="19" s="1"/>
  <c r="C79" i="19"/>
  <c r="E79" i="19"/>
  <c r="B80" i="19" s="1"/>
  <c r="W93" i="19"/>
  <c r="Y93" i="19"/>
  <c r="V94" i="19" s="1"/>
  <c r="W94" i="19" l="1"/>
  <c r="Y94" i="19" s="1"/>
  <c r="V95" i="19" s="1"/>
  <c r="C80" i="19"/>
  <c r="E80" i="19" s="1"/>
  <c r="B81" i="19" s="1"/>
  <c r="M84" i="19"/>
  <c r="O84" i="19"/>
  <c r="L85" i="19" s="1"/>
  <c r="C81" i="19" l="1"/>
  <c r="E81" i="19" s="1"/>
  <c r="B82" i="19" s="1"/>
  <c r="W95" i="19"/>
  <c r="Y95" i="19" s="1"/>
  <c r="V96" i="19" s="1"/>
  <c r="M85" i="19"/>
  <c r="O85" i="19"/>
  <c r="L86" i="19" s="1"/>
  <c r="W96" i="19" l="1"/>
  <c r="Y96" i="19" s="1"/>
  <c r="V97" i="19" s="1"/>
  <c r="C82" i="19"/>
  <c r="E82" i="19"/>
  <c r="B83" i="19" s="1"/>
  <c r="M86" i="19"/>
  <c r="O86" i="19"/>
  <c r="L87" i="19" s="1"/>
  <c r="W97" i="19" l="1"/>
  <c r="Y97" i="19"/>
  <c r="V98" i="19" s="1"/>
  <c r="M87" i="19"/>
  <c r="O87" i="19" s="1"/>
  <c r="L88" i="19" s="1"/>
  <c r="C83" i="19"/>
  <c r="E83" i="19"/>
  <c r="B84" i="19" s="1"/>
  <c r="M88" i="19" l="1"/>
  <c r="O88" i="19" s="1"/>
  <c r="L89" i="19" s="1"/>
  <c r="C84" i="19"/>
  <c r="E84" i="19" s="1"/>
  <c r="B85" i="19" s="1"/>
  <c r="W98" i="19"/>
  <c r="Y98" i="19"/>
  <c r="V99" i="19" s="1"/>
  <c r="C85" i="19" l="1"/>
  <c r="E85" i="19" s="1"/>
  <c r="B86" i="19" s="1"/>
  <c r="M89" i="19"/>
  <c r="O89" i="19" s="1"/>
  <c r="L90" i="19" s="1"/>
  <c r="W99" i="19"/>
  <c r="Y99" i="19"/>
  <c r="V100" i="19" s="1"/>
  <c r="M90" i="19" l="1"/>
  <c r="O90" i="19" s="1"/>
  <c r="L91" i="19" s="1"/>
  <c r="C86" i="19"/>
  <c r="E86" i="19"/>
  <c r="B87" i="19" s="1"/>
  <c r="W100" i="19"/>
  <c r="Y100" i="19" s="1"/>
  <c r="V101" i="19" s="1"/>
  <c r="W101" i="19" l="1"/>
  <c r="Y101" i="19"/>
  <c r="V102" i="19" s="1"/>
  <c r="M91" i="19"/>
  <c r="O91" i="19"/>
  <c r="L92" i="19" s="1"/>
  <c r="C87" i="19"/>
  <c r="E87" i="19"/>
  <c r="B88" i="19" s="1"/>
  <c r="C88" i="19" l="1"/>
  <c r="E88" i="19"/>
  <c r="B89" i="19" s="1"/>
  <c r="M92" i="19"/>
  <c r="O92" i="19"/>
  <c r="L93" i="19" s="1"/>
  <c r="W102" i="19"/>
  <c r="Y102" i="19"/>
  <c r="V103" i="19" s="1"/>
  <c r="W103" i="19" l="1"/>
  <c r="Y103" i="19"/>
  <c r="V104" i="19" s="1"/>
  <c r="M93" i="19"/>
  <c r="O93" i="19" s="1"/>
  <c r="L94" i="19" s="1"/>
  <c r="C89" i="19"/>
  <c r="E89" i="19"/>
  <c r="B90" i="19" s="1"/>
  <c r="M94" i="19" l="1"/>
  <c r="O94" i="19" s="1"/>
  <c r="L95" i="19" s="1"/>
  <c r="C90" i="19"/>
  <c r="E90" i="19" s="1"/>
  <c r="B91" i="19" s="1"/>
  <c r="W104" i="19"/>
  <c r="Y104" i="19"/>
  <c r="V105" i="19" s="1"/>
  <c r="C91" i="19" l="1"/>
  <c r="E91" i="19" s="1"/>
  <c r="B92" i="19" s="1"/>
  <c r="M95" i="19"/>
  <c r="O95" i="19" s="1"/>
  <c r="L96" i="19" s="1"/>
  <c r="W105" i="19"/>
  <c r="Y105" i="19" s="1"/>
  <c r="V106" i="19" s="1"/>
  <c r="W106" i="19" l="1"/>
  <c r="Y106" i="19"/>
  <c r="V107" i="19" s="1"/>
  <c r="M96" i="19"/>
  <c r="O96" i="19" s="1"/>
  <c r="L97" i="19" s="1"/>
  <c r="C92" i="19"/>
  <c r="E92" i="19" s="1"/>
  <c r="B93" i="19" s="1"/>
  <c r="C93" i="19" l="1"/>
  <c r="E93" i="19" s="1"/>
  <c r="B94" i="19" s="1"/>
  <c r="M97" i="19"/>
  <c r="O97" i="19" s="1"/>
  <c r="L98" i="19" s="1"/>
  <c r="W107" i="19"/>
  <c r="Y107" i="19"/>
  <c r="V108" i="19" s="1"/>
  <c r="M98" i="19" l="1"/>
  <c r="O98" i="19"/>
  <c r="L99" i="19" s="1"/>
  <c r="C94" i="19"/>
  <c r="E94" i="19"/>
  <c r="B95" i="19" s="1"/>
  <c r="W108" i="19"/>
  <c r="Y108" i="19"/>
  <c r="V109" i="19" s="1"/>
  <c r="W109" i="19" l="1"/>
  <c r="Y109" i="19"/>
  <c r="V110" i="19" s="1"/>
  <c r="C95" i="19"/>
  <c r="E95" i="19"/>
  <c r="B96" i="19" s="1"/>
  <c r="M99" i="19"/>
  <c r="O99" i="19" s="1"/>
  <c r="L100" i="19" s="1"/>
  <c r="M100" i="19" l="1"/>
  <c r="O100" i="19" s="1"/>
  <c r="L101" i="19" s="1"/>
  <c r="C96" i="19"/>
  <c r="E96" i="19" s="1"/>
  <c r="B97" i="19" s="1"/>
  <c r="W110" i="19"/>
  <c r="Y110" i="19" s="1"/>
  <c r="V111" i="19" s="1"/>
  <c r="W111" i="19" l="1"/>
  <c r="Y111" i="19"/>
  <c r="V112" i="19" s="1"/>
  <c r="C97" i="19"/>
  <c r="E97" i="19" s="1"/>
  <c r="B98" i="19" s="1"/>
  <c r="M101" i="19"/>
  <c r="O101" i="19" s="1"/>
  <c r="L102" i="19" s="1"/>
  <c r="M102" i="19" l="1"/>
  <c r="O102" i="19" s="1"/>
  <c r="L103" i="19" s="1"/>
  <c r="C98" i="19"/>
  <c r="E98" i="19" s="1"/>
  <c r="B99" i="19" s="1"/>
  <c r="W112" i="19"/>
  <c r="Y112" i="19"/>
  <c r="V113" i="19" s="1"/>
  <c r="C99" i="19" l="1"/>
  <c r="E99" i="19" s="1"/>
  <c r="B100" i="19" s="1"/>
  <c r="M103" i="19"/>
  <c r="O103" i="19"/>
  <c r="L104" i="19" s="1"/>
  <c r="W113" i="19"/>
  <c r="Y113" i="19"/>
  <c r="V114" i="19" s="1"/>
  <c r="C100" i="19" l="1"/>
  <c r="E100" i="19"/>
  <c r="B101" i="19" s="1"/>
  <c r="W114" i="19"/>
  <c r="Y114" i="19"/>
  <c r="V115" i="19" s="1"/>
  <c r="M104" i="19"/>
  <c r="O104" i="19" s="1"/>
  <c r="L105" i="19" s="1"/>
  <c r="M105" i="19" l="1"/>
  <c r="O105" i="19" s="1"/>
  <c r="L106" i="19" s="1"/>
  <c r="W115" i="19"/>
  <c r="Y115" i="19" s="1"/>
  <c r="V116" i="19" s="1"/>
  <c r="C101" i="19"/>
  <c r="E101" i="19" s="1"/>
  <c r="B102" i="19" s="1"/>
  <c r="C102" i="19" l="1"/>
  <c r="E102" i="19" s="1"/>
  <c r="B103" i="19" s="1"/>
  <c r="W116" i="19"/>
  <c r="Y116" i="19"/>
  <c r="V117" i="19" s="1"/>
  <c r="M106" i="19"/>
  <c r="O106" i="19" s="1"/>
  <c r="L107" i="19" s="1"/>
  <c r="M107" i="19" l="1"/>
  <c r="O107" i="19" s="1"/>
  <c r="L108" i="19" s="1"/>
  <c r="C103" i="19"/>
  <c r="E103" i="19"/>
  <c r="B104" i="19" s="1"/>
  <c r="W117" i="19"/>
  <c r="Y117" i="19"/>
  <c r="V118" i="19" s="1"/>
  <c r="M108" i="19" l="1"/>
  <c r="O108" i="19"/>
  <c r="L109" i="19" s="1"/>
  <c r="W118" i="19"/>
  <c r="Y118" i="19"/>
  <c r="V119" i="19" s="1"/>
  <c r="C104" i="19"/>
  <c r="E104" i="19" s="1"/>
  <c r="B105" i="19" s="1"/>
  <c r="C105" i="19" l="1"/>
  <c r="E105" i="19" s="1"/>
  <c r="B106" i="19" s="1"/>
  <c r="W119" i="19"/>
  <c r="Y119" i="19"/>
  <c r="V120" i="19" s="1"/>
  <c r="M109" i="19"/>
  <c r="O109" i="19" s="1"/>
  <c r="L110" i="19" s="1"/>
  <c r="M110" i="19" l="1"/>
  <c r="O110" i="19" s="1"/>
  <c r="L111" i="19" s="1"/>
  <c r="C106" i="19"/>
  <c r="E106" i="19" s="1"/>
  <c r="B107" i="19" s="1"/>
  <c r="W120" i="19"/>
  <c r="Y120" i="19" s="1"/>
  <c r="V121" i="19" s="1"/>
  <c r="W121" i="19" l="1"/>
  <c r="Y121" i="19"/>
  <c r="V122" i="19" s="1"/>
  <c r="C107" i="19"/>
  <c r="E107" i="19" s="1"/>
  <c r="B108" i="19" s="1"/>
  <c r="M111" i="19"/>
  <c r="O111" i="19" s="1"/>
  <c r="L112" i="19" s="1"/>
  <c r="M112" i="19" l="1"/>
  <c r="O112" i="19" s="1"/>
  <c r="L113" i="19" s="1"/>
  <c r="C108" i="19"/>
  <c r="E108" i="19" s="1"/>
  <c r="B109" i="19" s="1"/>
  <c r="W122" i="19"/>
  <c r="Y122" i="19"/>
  <c r="V123" i="19" s="1"/>
  <c r="C109" i="19" l="1"/>
  <c r="E109" i="19" s="1"/>
  <c r="B110" i="19" s="1"/>
  <c r="M113" i="19"/>
  <c r="O113" i="19"/>
  <c r="L114" i="19" s="1"/>
  <c r="W123" i="19"/>
  <c r="Y123" i="19"/>
  <c r="V124" i="19" s="1"/>
  <c r="C110" i="19" l="1"/>
  <c r="E110" i="19"/>
  <c r="B111" i="19" s="1"/>
  <c r="M114" i="19"/>
  <c r="O114" i="19" s="1"/>
  <c r="L115" i="19" s="1"/>
  <c r="W124" i="19"/>
  <c r="Y124" i="19"/>
  <c r="V125" i="19" s="1"/>
  <c r="M115" i="19" l="1"/>
  <c r="O115" i="19" s="1"/>
  <c r="L116" i="19" s="1"/>
  <c r="W125" i="19"/>
  <c r="Y125" i="19" s="1"/>
  <c r="V126" i="19" s="1"/>
  <c r="C111" i="19"/>
  <c r="E111" i="19"/>
  <c r="B112" i="19" s="1"/>
  <c r="W126" i="19" l="1"/>
  <c r="Y126" i="19"/>
  <c r="V127" i="19" s="1"/>
  <c r="M116" i="19"/>
  <c r="O116" i="19" s="1"/>
  <c r="L117" i="19" s="1"/>
  <c r="C112" i="19"/>
  <c r="E112" i="19" s="1"/>
  <c r="B113" i="19" s="1"/>
  <c r="C113" i="19" l="1"/>
  <c r="E113" i="19" s="1"/>
  <c r="B114" i="19" s="1"/>
  <c r="M117" i="19"/>
  <c r="O117" i="19" s="1"/>
  <c r="L118" i="19" s="1"/>
  <c r="W127" i="19"/>
  <c r="Y127" i="19"/>
  <c r="V128" i="19" s="1"/>
  <c r="M118" i="19" l="1"/>
  <c r="O118" i="19"/>
  <c r="L119" i="19" s="1"/>
  <c r="C114" i="19"/>
  <c r="E114" i="19" s="1"/>
  <c r="B115" i="19" s="1"/>
  <c r="W128" i="19"/>
  <c r="Y128" i="19"/>
  <c r="V129" i="19" s="1"/>
  <c r="C115" i="19" l="1"/>
  <c r="E115" i="19"/>
  <c r="B116" i="19" s="1"/>
  <c r="W129" i="19"/>
  <c r="Y129" i="19"/>
  <c r="V130" i="19" s="1"/>
  <c r="M119" i="19"/>
  <c r="O119" i="19" s="1"/>
  <c r="L120" i="19" s="1"/>
  <c r="M120" i="19" l="1"/>
  <c r="O120" i="19" s="1"/>
  <c r="L121" i="19" s="1"/>
  <c r="W130" i="19"/>
  <c r="Y130" i="19" s="1"/>
  <c r="V131" i="19" s="1"/>
  <c r="C116" i="19"/>
  <c r="E116" i="19"/>
  <c r="B117" i="19" s="1"/>
  <c r="W131" i="19" l="1"/>
  <c r="Y131" i="19"/>
  <c r="V132" i="19" s="1"/>
  <c r="M121" i="19"/>
  <c r="O121" i="19" s="1"/>
  <c r="L122" i="19" s="1"/>
  <c r="C117" i="19"/>
  <c r="E117" i="19"/>
  <c r="B118" i="19" s="1"/>
  <c r="M122" i="19" l="1"/>
  <c r="O122" i="19" s="1"/>
  <c r="L123" i="19" s="1"/>
  <c r="C118" i="19"/>
  <c r="E118" i="19" s="1"/>
  <c r="B119" i="19" s="1"/>
  <c r="W132" i="19"/>
  <c r="Y132" i="19" s="1"/>
  <c r="V133" i="19" s="1"/>
  <c r="W133" i="19" l="1"/>
  <c r="Y133" i="19" s="1"/>
  <c r="V134" i="19" s="1"/>
  <c r="C119" i="19"/>
  <c r="E119" i="19" s="1"/>
  <c r="B120" i="19" s="1"/>
  <c r="M123" i="19"/>
  <c r="O123" i="19"/>
  <c r="L124" i="19" s="1"/>
  <c r="C120" i="19" l="1"/>
  <c r="E120" i="19"/>
  <c r="B121" i="19" s="1"/>
  <c r="W134" i="19"/>
  <c r="Y134" i="19" s="1"/>
  <c r="V135" i="19" s="1"/>
  <c r="M124" i="19"/>
  <c r="O124" i="19" s="1"/>
  <c r="L125" i="19" s="1"/>
  <c r="M125" i="19" l="1"/>
  <c r="O125" i="19" s="1"/>
  <c r="L126" i="19" s="1"/>
  <c r="W135" i="19"/>
  <c r="Y135" i="19" s="1"/>
  <c r="V136" i="19" s="1"/>
  <c r="C121" i="19"/>
  <c r="E121" i="19" s="1"/>
  <c r="B122" i="19" s="1"/>
  <c r="C122" i="19" l="1"/>
  <c r="E122" i="19" s="1"/>
  <c r="B123" i="19" s="1"/>
  <c r="W136" i="19"/>
  <c r="Y136" i="19"/>
  <c r="V137" i="19" s="1"/>
  <c r="M126" i="19"/>
  <c r="O126" i="19" s="1"/>
  <c r="L127" i="19" s="1"/>
  <c r="M127" i="19" l="1"/>
  <c r="O127" i="19" s="1"/>
  <c r="L128" i="19" s="1"/>
  <c r="C123" i="19"/>
  <c r="E123" i="19"/>
  <c r="B124" i="19" s="1"/>
  <c r="W137" i="19"/>
  <c r="Y137" i="19"/>
  <c r="V138" i="19" s="1"/>
  <c r="M128" i="19" l="1"/>
  <c r="O128" i="19"/>
  <c r="L129" i="19" s="1"/>
  <c r="W138" i="19"/>
  <c r="Y138" i="19"/>
  <c r="V139" i="19" s="1"/>
  <c r="C124" i="19"/>
  <c r="E124" i="19" s="1"/>
  <c r="B125" i="19" s="1"/>
  <c r="C125" i="19" l="1"/>
  <c r="E125" i="19"/>
  <c r="B126" i="19" s="1"/>
  <c r="W139" i="19"/>
  <c r="Y139" i="19" s="1"/>
  <c r="V140" i="19" s="1"/>
  <c r="M129" i="19"/>
  <c r="O129" i="19" s="1"/>
  <c r="L130" i="19" s="1"/>
  <c r="M130" i="19" l="1"/>
  <c r="O130" i="19" s="1"/>
  <c r="L131" i="19" s="1"/>
  <c r="W140" i="19"/>
  <c r="Y140" i="19" s="1"/>
  <c r="V141" i="19" s="1"/>
  <c r="C126" i="19"/>
  <c r="E126" i="19"/>
  <c r="B127" i="19" s="1"/>
  <c r="W141" i="19" l="1"/>
  <c r="Y141" i="19"/>
  <c r="V142" i="19" s="1"/>
  <c r="M131" i="19"/>
  <c r="O131" i="19" s="1"/>
  <c r="L132" i="19" s="1"/>
  <c r="C127" i="19"/>
  <c r="E127" i="19" s="1"/>
  <c r="B128" i="19" s="1"/>
  <c r="C128" i="19" l="1"/>
  <c r="E128" i="19" s="1"/>
  <c r="B129" i="19" s="1"/>
  <c r="M132" i="19"/>
  <c r="O132" i="19" s="1"/>
  <c r="L133" i="19" s="1"/>
  <c r="W142" i="19"/>
  <c r="Y142" i="19" s="1"/>
  <c r="V143" i="19" s="1"/>
  <c r="W143" i="19" l="1"/>
  <c r="Y143" i="19" s="1"/>
  <c r="V144" i="19" s="1"/>
  <c r="M133" i="19"/>
  <c r="O133" i="19"/>
  <c r="L134" i="19" s="1"/>
  <c r="C129" i="19"/>
  <c r="E129" i="19" s="1"/>
  <c r="B130" i="19" s="1"/>
  <c r="C130" i="19" l="1"/>
  <c r="E130" i="19"/>
  <c r="B131" i="19" s="1"/>
  <c r="W144" i="19"/>
  <c r="Y144" i="19" s="1"/>
  <c r="V145" i="19" s="1"/>
  <c r="M134" i="19"/>
  <c r="O134" i="19" s="1"/>
  <c r="L135" i="19" s="1"/>
  <c r="M135" i="19" l="1"/>
  <c r="O135" i="19"/>
  <c r="L136" i="19" s="1"/>
  <c r="W145" i="19"/>
  <c r="Y145" i="19" s="1"/>
  <c r="V146" i="19" s="1"/>
  <c r="C131" i="19"/>
  <c r="E131" i="19"/>
  <c r="B132" i="19" s="1"/>
  <c r="W146" i="19" l="1"/>
  <c r="Y146" i="19"/>
  <c r="V147" i="19" s="1"/>
  <c r="C132" i="19"/>
  <c r="E132" i="19"/>
  <c r="B133" i="19" s="1"/>
  <c r="M136" i="19"/>
  <c r="O136" i="19"/>
  <c r="L137" i="19" s="1"/>
  <c r="C133" i="19" l="1"/>
  <c r="E133" i="19"/>
  <c r="B134" i="19" s="1"/>
  <c r="M137" i="19"/>
  <c r="O137" i="19" s="1"/>
  <c r="L138" i="19" s="1"/>
  <c r="W147" i="19"/>
  <c r="Y147" i="19" s="1"/>
  <c r="V148" i="19" s="1"/>
  <c r="W148" i="19" l="1"/>
  <c r="Y148" i="19" s="1"/>
  <c r="V149" i="19" s="1"/>
  <c r="M138" i="19"/>
  <c r="O138" i="19"/>
  <c r="L139" i="19" s="1"/>
  <c r="C134" i="19"/>
  <c r="E134" i="19" s="1"/>
  <c r="B135" i="19" s="1"/>
  <c r="C135" i="19" l="1"/>
  <c r="E135" i="19"/>
  <c r="B136" i="19" s="1"/>
  <c r="W149" i="19"/>
  <c r="Y149" i="19" s="1"/>
  <c r="V150" i="19" s="1"/>
  <c r="M139" i="19"/>
  <c r="O139" i="19" s="1"/>
  <c r="L140" i="19" s="1"/>
  <c r="M140" i="19" l="1"/>
  <c r="O140" i="19" s="1"/>
  <c r="L141" i="19" s="1"/>
  <c r="W150" i="19"/>
  <c r="Y150" i="19" s="1"/>
  <c r="V151" i="19" s="1"/>
  <c r="C136" i="19"/>
  <c r="E136" i="19" s="1"/>
  <c r="B137" i="19" s="1"/>
  <c r="C137" i="19" l="1"/>
  <c r="E137" i="19" s="1"/>
  <c r="B138" i="19" s="1"/>
  <c r="W151" i="19"/>
  <c r="Y151" i="19"/>
  <c r="V152" i="19" s="1"/>
  <c r="M141" i="19"/>
  <c r="O141" i="19" s="1"/>
  <c r="L142" i="19" s="1"/>
  <c r="M142" i="19" l="1"/>
  <c r="O142" i="19" s="1"/>
  <c r="L143" i="19" s="1"/>
  <c r="C138" i="19"/>
  <c r="E138" i="19" s="1"/>
  <c r="B139" i="19" s="1"/>
  <c r="W152" i="19"/>
  <c r="Y152" i="19"/>
  <c r="V153" i="19" s="1"/>
  <c r="C139" i="19" l="1"/>
  <c r="E139" i="19" s="1"/>
  <c r="B140" i="19" s="1"/>
  <c r="M143" i="19"/>
  <c r="O143" i="19"/>
  <c r="L144" i="19" s="1"/>
  <c r="W153" i="19"/>
  <c r="Y153" i="19"/>
  <c r="V154" i="19" s="1"/>
  <c r="C140" i="19" l="1"/>
  <c r="E140" i="19"/>
  <c r="B141" i="19" s="1"/>
  <c r="W154" i="19"/>
  <c r="Y154" i="19"/>
  <c r="V155" i="19" s="1"/>
  <c r="M144" i="19"/>
  <c r="O144" i="19" s="1"/>
  <c r="L145" i="19" s="1"/>
  <c r="M145" i="19" l="1"/>
  <c r="O145" i="19" s="1"/>
  <c r="L146" i="19" s="1"/>
  <c r="W155" i="19"/>
  <c r="Y155" i="19" s="1"/>
  <c r="V156" i="19" s="1"/>
  <c r="C141" i="19"/>
  <c r="E141" i="19" s="1"/>
  <c r="B142" i="19" s="1"/>
  <c r="C142" i="19" l="1"/>
  <c r="E142" i="19"/>
  <c r="B143" i="19" s="1"/>
  <c r="W156" i="19"/>
  <c r="Y156" i="19"/>
  <c r="V157" i="19" s="1"/>
  <c r="M146" i="19"/>
  <c r="O146" i="19" s="1"/>
  <c r="L147" i="19" s="1"/>
  <c r="M147" i="19" l="1"/>
  <c r="O147" i="19" s="1"/>
  <c r="L148" i="19" s="1"/>
  <c r="W157" i="19"/>
  <c r="Y157" i="19"/>
  <c r="V158" i="19" s="1"/>
  <c r="C143" i="19"/>
  <c r="E143" i="19" s="1"/>
  <c r="B144" i="19" s="1"/>
  <c r="C144" i="19" l="1"/>
  <c r="E144" i="19" s="1"/>
  <c r="B145" i="19" s="1"/>
  <c r="M148" i="19"/>
  <c r="O148" i="19"/>
  <c r="L149" i="19" s="1"/>
  <c r="W158" i="19"/>
  <c r="Y158" i="19" s="1"/>
  <c r="V159" i="19" s="1"/>
  <c r="W159" i="19" l="1"/>
  <c r="Y159" i="19" s="1"/>
  <c r="V160" i="19" s="1"/>
  <c r="C145" i="19"/>
  <c r="E145" i="19"/>
  <c r="B146" i="19" s="1"/>
  <c r="M149" i="19"/>
  <c r="O149" i="19"/>
  <c r="L150" i="19" s="1"/>
  <c r="W160" i="19" l="1"/>
  <c r="Y160" i="19"/>
  <c r="V161" i="19" s="1"/>
  <c r="C146" i="19"/>
  <c r="E146" i="19"/>
  <c r="B147" i="19" s="1"/>
  <c r="M150" i="19"/>
  <c r="O150" i="19"/>
  <c r="L151" i="19" s="1"/>
  <c r="M151" i="19" l="1"/>
  <c r="O151" i="19"/>
  <c r="L152" i="19" s="1"/>
  <c r="C147" i="19"/>
  <c r="E147" i="19" s="1"/>
  <c r="B148" i="19" s="1"/>
  <c r="W161" i="19"/>
  <c r="Y161" i="19" s="1"/>
  <c r="V162" i="19" s="1"/>
  <c r="W162" i="19" l="1"/>
  <c r="Y162" i="19" s="1"/>
  <c r="V163" i="19" s="1"/>
  <c r="C148" i="19"/>
  <c r="E148" i="19" s="1"/>
  <c r="B149" i="19" s="1"/>
  <c r="M152" i="19"/>
  <c r="O152" i="19" s="1"/>
  <c r="L153" i="19" s="1"/>
  <c r="M153" i="19" l="1"/>
  <c r="O153" i="19"/>
  <c r="L154" i="19" s="1"/>
  <c r="C149" i="19"/>
  <c r="E149" i="19" s="1"/>
  <c r="B150" i="19" s="1"/>
  <c r="W163" i="19"/>
  <c r="Y163" i="19" s="1"/>
  <c r="V164" i="19" s="1"/>
  <c r="W164" i="19" l="1"/>
  <c r="Y164" i="19"/>
  <c r="V165" i="19" s="1"/>
  <c r="C150" i="19"/>
  <c r="E150" i="19"/>
  <c r="B151" i="19" s="1"/>
  <c r="M154" i="19"/>
  <c r="O154" i="19" s="1"/>
  <c r="L155" i="19" s="1"/>
  <c r="M155" i="19" l="1"/>
  <c r="O155" i="19" s="1"/>
  <c r="L156" i="19" s="1"/>
  <c r="W165" i="19"/>
  <c r="Y165" i="19"/>
  <c r="V166" i="19" s="1"/>
  <c r="C151" i="19"/>
  <c r="E151" i="19"/>
  <c r="B152" i="19" s="1"/>
  <c r="M156" i="19" l="1"/>
  <c r="O156" i="19" s="1"/>
  <c r="L157" i="19" s="1"/>
  <c r="C152" i="19"/>
  <c r="E152" i="19" s="1"/>
  <c r="B153" i="19" s="1"/>
  <c r="W166" i="19"/>
  <c r="Y166" i="19" s="1"/>
  <c r="V167" i="19" s="1"/>
  <c r="W167" i="19" l="1"/>
  <c r="Y167" i="19"/>
  <c r="V168" i="19" s="1"/>
  <c r="C153" i="19"/>
  <c r="E153" i="19"/>
  <c r="B154" i="19" s="1"/>
  <c r="M157" i="19"/>
  <c r="O157" i="19" s="1"/>
  <c r="L158" i="19" s="1"/>
  <c r="M158" i="19" l="1"/>
  <c r="O158" i="19" s="1"/>
  <c r="L159" i="19" s="1"/>
  <c r="C154" i="19"/>
  <c r="E154" i="19" s="1"/>
  <c r="B155" i="19" s="1"/>
  <c r="W168" i="19"/>
  <c r="Y168" i="19"/>
  <c r="V169" i="19" s="1"/>
  <c r="C155" i="19" l="1"/>
  <c r="E155" i="19"/>
  <c r="B156" i="19" s="1"/>
  <c r="M159" i="19"/>
  <c r="O159" i="19"/>
  <c r="L160" i="19" s="1"/>
  <c r="W169" i="19"/>
  <c r="Y169" i="19"/>
  <c r="V170" i="19" s="1"/>
  <c r="W170" i="19" l="1"/>
  <c r="Y170" i="19" s="1"/>
  <c r="V171" i="19" s="1"/>
  <c r="M160" i="19"/>
  <c r="O160" i="19"/>
  <c r="L161" i="19" s="1"/>
  <c r="C156" i="19"/>
  <c r="E156" i="19"/>
  <c r="B157" i="19" s="1"/>
  <c r="W171" i="19" l="1"/>
  <c r="Y171" i="19" s="1"/>
  <c r="V172" i="19" s="1"/>
  <c r="C157" i="19"/>
  <c r="E157" i="19"/>
  <c r="B158" i="19" s="1"/>
  <c r="M161" i="19"/>
  <c r="O161" i="19"/>
  <c r="L162" i="19" s="1"/>
  <c r="W172" i="19" l="1"/>
  <c r="Y172" i="19" s="1"/>
  <c r="V173" i="19" s="1"/>
  <c r="M162" i="19"/>
  <c r="O162" i="19" s="1"/>
  <c r="L163" i="19" s="1"/>
  <c r="C158" i="19"/>
  <c r="E158" i="19"/>
  <c r="B159" i="19" s="1"/>
  <c r="M163" i="19" l="1"/>
  <c r="O163" i="19" s="1"/>
  <c r="L164" i="19" s="1"/>
  <c r="W173" i="19"/>
  <c r="Y173" i="19"/>
  <c r="V174" i="19" s="1"/>
  <c r="C159" i="19"/>
  <c r="E159" i="19" s="1"/>
  <c r="B160" i="19" s="1"/>
  <c r="E160" i="19" l="1"/>
  <c r="B161" i="19" s="1"/>
  <c r="C160" i="19"/>
  <c r="M164" i="19"/>
  <c r="O164" i="19"/>
  <c r="L165" i="19" s="1"/>
  <c r="W174" i="19"/>
  <c r="Y174" i="19"/>
  <c r="V175" i="19" s="1"/>
  <c r="W175" i="19" l="1"/>
  <c r="Y175" i="19"/>
  <c r="V176" i="19" s="1"/>
  <c r="M165" i="19"/>
  <c r="O165" i="19" s="1"/>
  <c r="L166" i="19" s="1"/>
  <c r="C161" i="19"/>
  <c r="E161" i="19" s="1"/>
  <c r="B162" i="19" s="1"/>
  <c r="C162" i="19" l="1"/>
  <c r="E162" i="19"/>
  <c r="B163" i="19" s="1"/>
  <c r="M166" i="19"/>
  <c r="O166" i="19" s="1"/>
  <c r="L167" i="19" s="1"/>
  <c r="W176" i="19"/>
  <c r="Y176" i="19" s="1"/>
  <c r="V177" i="19" s="1"/>
  <c r="W177" i="19" l="1"/>
  <c r="Y177" i="19" s="1"/>
  <c r="V178" i="19" s="1"/>
  <c r="M167" i="19"/>
  <c r="O167" i="19"/>
  <c r="L168" i="19" s="1"/>
  <c r="C163" i="19"/>
  <c r="E163" i="19"/>
  <c r="B164" i="19" s="1"/>
  <c r="W178" i="19" l="1"/>
  <c r="Y178" i="19" s="1"/>
  <c r="V179" i="19" s="1"/>
  <c r="C164" i="19"/>
  <c r="E164" i="19"/>
  <c r="B165" i="19" s="1"/>
  <c r="M168" i="19"/>
  <c r="O168" i="19"/>
  <c r="L169" i="19" s="1"/>
  <c r="W179" i="19" l="1"/>
  <c r="Y179" i="19" s="1"/>
  <c r="V180" i="19" s="1"/>
  <c r="M169" i="19"/>
  <c r="O169" i="19" s="1"/>
  <c r="L170" i="19" s="1"/>
  <c r="C165" i="19"/>
  <c r="E165" i="19"/>
  <c r="B166" i="19" s="1"/>
  <c r="M170" i="19" l="1"/>
  <c r="O170" i="19" s="1"/>
  <c r="L171" i="19" s="1"/>
  <c r="W180" i="19"/>
  <c r="Y180" i="19"/>
  <c r="V181" i="19" s="1"/>
  <c r="C166" i="19"/>
  <c r="E166" i="19" s="1"/>
  <c r="B167" i="19" s="1"/>
  <c r="C167" i="19" l="1"/>
  <c r="E167" i="19" s="1"/>
  <c r="B168" i="19" s="1"/>
  <c r="M171" i="19"/>
  <c r="O171" i="19"/>
  <c r="L172" i="19" s="1"/>
  <c r="W181" i="19"/>
  <c r="Y181" i="19" s="1"/>
  <c r="V182" i="19" s="1"/>
  <c r="W182" i="19" l="1"/>
  <c r="Y182" i="19"/>
  <c r="V183" i="19" s="1"/>
  <c r="C168" i="19"/>
  <c r="E168" i="19" s="1"/>
  <c r="B169" i="19" s="1"/>
  <c r="M172" i="19"/>
  <c r="O172" i="19" s="1"/>
  <c r="L173" i="19" s="1"/>
  <c r="M173" i="19" l="1"/>
  <c r="O173" i="19" s="1"/>
  <c r="L174" i="19" s="1"/>
  <c r="C169" i="19"/>
  <c r="E169" i="19" s="1"/>
  <c r="B170" i="19" s="1"/>
  <c r="W183" i="19"/>
  <c r="Y183" i="19" s="1"/>
  <c r="V184" i="19" s="1"/>
  <c r="W184" i="19" l="1"/>
  <c r="Y184" i="19"/>
  <c r="V185" i="19" s="1"/>
  <c r="C170" i="19"/>
  <c r="E170" i="19"/>
  <c r="B171" i="19" s="1"/>
  <c r="M174" i="19"/>
  <c r="O174" i="19" s="1"/>
  <c r="L175" i="19" s="1"/>
  <c r="M175" i="19" l="1"/>
  <c r="O175" i="19"/>
  <c r="L176" i="19" s="1"/>
  <c r="C171" i="19"/>
  <c r="E171" i="19"/>
  <c r="B172" i="19" s="1"/>
  <c r="W185" i="19"/>
  <c r="Y185" i="19" s="1"/>
  <c r="V186" i="19" s="1"/>
  <c r="W186" i="19" l="1"/>
  <c r="Y186" i="19"/>
  <c r="V187" i="19" s="1"/>
  <c r="M176" i="19"/>
  <c r="O176" i="19"/>
  <c r="L177" i="19" s="1"/>
  <c r="C172" i="19"/>
  <c r="E172" i="19" s="1"/>
  <c r="B173" i="19" s="1"/>
  <c r="C173" i="19" l="1"/>
  <c r="E173" i="19" s="1"/>
  <c r="B174" i="19" s="1"/>
  <c r="M177" i="19"/>
  <c r="O177" i="19" s="1"/>
  <c r="L178" i="19" s="1"/>
  <c r="W187" i="19"/>
  <c r="Y187" i="19" s="1"/>
  <c r="V188" i="19" s="1"/>
  <c r="W188" i="19" l="1"/>
  <c r="Y188" i="19"/>
  <c r="V189" i="19" s="1"/>
  <c r="M178" i="19"/>
  <c r="O178" i="19"/>
  <c r="L179" i="19" s="1"/>
  <c r="C174" i="19"/>
  <c r="E174" i="19" s="1"/>
  <c r="B175" i="19" s="1"/>
  <c r="C175" i="19" l="1"/>
  <c r="E175" i="19" s="1"/>
  <c r="B176" i="19" s="1"/>
  <c r="M179" i="19"/>
  <c r="O179" i="19"/>
  <c r="L180" i="19" s="1"/>
  <c r="W189" i="19"/>
  <c r="Y189" i="19"/>
  <c r="V190" i="19" s="1"/>
  <c r="C176" i="19" l="1"/>
  <c r="E176" i="19" s="1"/>
  <c r="B177" i="19" s="1"/>
  <c r="W190" i="19"/>
  <c r="Y190" i="19" s="1"/>
  <c r="V191" i="19" s="1"/>
  <c r="M180" i="19"/>
  <c r="O180" i="19"/>
  <c r="L181" i="19" s="1"/>
  <c r="W191" i="19" l="1"/>
  <c r="Y191" i="19"/>
  <c r="V192" i="19" s="1"/>
  <c r="C177" i="19"/>
  <c r="E177" i="19" s="1"/>
  <c r="B178" i="19" s="1"/>
  <c r="M181" i="19"/>
  <c r="O181" i="19" s="1"/>
  <c r="L182" i="19" s="1"/>
  <c r="M182" i="19" l="1"/>
  <c r="O182" i="19" s="1"/>
  <c r="L183" i="19" s="1"/>
  <c r="C178" i="19"/>
  <c r="E178" i="19" s="1"/>
  <c r="B179" i="19" s="1"/>
  <c r="W192" i="19"/>
  <c r="Y192" i="19"/>
  <c r="V193" i="19" s="1"/>
  <c r="C179" i="19" l="1"/>
  <c r="E179" i="19"/>
  <c r="B180" i="19" s="1"/>
  <c r="M183" i="19"/>
  <c r="O183" i="19" s="1"/>
  <c r="L184" i="19" s="1"/>
  <c r="W193" i="19"/>
  <c r="Y193" i="19" s="1"/>
  <c r="V194" i="19" s="1"/>
  <c r="W194" i="19" l="1"/>
  <c r="Y194" i="19"/>
  <c r="V195" i="19" s="1"/>
  <c r="M184" i="19"/>
  <c r="O184" i="19"/>
  <c r="L185" i="19" s="1"/>
  <c r="C180" i="19"/>
  <c r="E180" i="19"/>
  <c r="B181" i="19" s="1"/>
  <c r="C181" i="19" l="1"/>
  <c r="E181" i="19" s="1"/>
  <c r="B182" i="19" s="1"/>
  <c r="M185" i="19"/>
  <c r="O185" i="19"/>
  <c r="L186" i="19" s="1"/>
  <c r="W195" i="19"/>
  <c r="Y195" i="19" s="1"/>
  <c r="V196" i="19" s="1"/>
  <c r="W196" i="19" l="1"/>
  <c r="Y196" i="19"/>
  <c r="V197" i="19" s="1"/>
  <c r="C182" i="19"/>
  <c r="E182" i="19"/>
  <c r="B183" i="19" s="1"/>
  <c r="M186" i="19"/>
  <c r="O186" i="19" s="1"/>
  <c r="L187" i="19" s="1"/>
  <c r="M187" i="19" l="1"/>
  <c r="O187" i="19" s="1"/>
  <c r="L188" i="19" s="1"/>
  <c r="C183" i="19"/>
  <c r="E183" i="19"/>
  <c r="B184" i="19" s="1"/>
  <c r="W197" i="19"/>
  <c r="Y197" i="19"/>
  <c r="V198" i="19" s="1"/>
  <c r="M188" i="19" l="1"/>
  <c r="O188" i="19"/>
  <c r="L189" i="19" s="1"/>
  <c r="W198" i="19"/>
  <c r="Y198" i="19"/>
  <c r="V199" i="19" s="1"/>
  <c r="C184" i="19"/>
  <c r="E184" i="19" s="1"/>
  <c r="B185" i="19" s="1"/>
  <c r="C185" i="19" l="1"/>
  <c r="E185" i="19" s="1"/>
  <c r="B186" i="19" s="1"/>
  <c r="W199" i="19"/>
  <c r="Y199" i="19"/>
  <c r="V200" i="19" s="1"/>
  <c r="M189" i="19"/>
  <c r="O189" i="19"/>
  <c r="L190" i="19" s="1"/>
  <c r="C186" i="19" l="1"/>
  <c r="E186" i="19" s="1"/>
  <c r="B187" i="19" s="1"/>
  <c r="M190" i="19"/>
  <c r="O190" i="19" s="1"/>
  <c r="L191" i="19" s="1"/>
  <c r="W200" i="19"/>
  <c r="Y200" i="19" s="1"/>
  <c r="V201" i="19" s="1"/>
  <c r="W201" i="19" l="1"/>
  <c r="Y201" i="19"/>
  <c r="V202" i="19" s="1"/>
  <c r="M191" i="19"/>
  <c r="O191" i="19" s="1"/>
  <c r="L192" i="19" s="1"/>
  <c r="C187" i="19"/>
  <c r="E187" i="19" s="1"/>
  <c r="B188" i="19" s="1"/>
  <c r="C188" i="19" l="1"/>
  <c r="E188" i="19" s="1"/>
  <c r="B189" i="19" s="1"/>
  <c r="M192" i="19"/>
  <c r="O192" i="19" s="1"/>
  <c r="L193" i="19" s="1"/>
  <c r="W202" i="19"/>
  <c r="Y202" i="19"/>
  <c r="V203" i="19" s="1"/>
  <c r="M193" i="19" l="1"/>
  <c r="O193" i="19"/>
  <c r="L194" i="19" s="1"/>
  <c r="C189" i="19"/>
  <c r="E189" i="19" s="1"/>
  <c r="B190" i="19" s="1"/>
  <c r="W203" i="19"/>
  <c r="Y203" i="19" s="1"/>
  <c r="V204" i="19" s="1"/>
  <c r="W204" i="19" l="1"/>
  <c r="Y204" i="19"/>
  <c r="V205" i="19" s="1"/>
  <c r="C190" i="19"/>
  <c r="E190" i="19"/>
  <c r="B191" i="19" s="1"/>
  <c r="M194" i="19"/>
  <c r="O194" i="19"/>
  <c r="L195" i="19" s="1"/>
  <c r="M195" i="19" l="1"/>
  <c r="O195" i="19"/>
  <c r="L196" i="19" s="1"/>
  <c r="C191" i="19"/>
  <c r="E191" i="19" s="1"/>
  <c r="B192" i="19" s="1"/>
  <c r="W205" i="19"/>
  <c r="Y205" i="19" s="1"/>
  <c r="V206" i="19" s="1"/>
  <c r="W206" i="19" l="1"/>
  <c r="Y206" i="19"/>
  <c r="V207" i="19" s="1"/>
  <c r="C192" i="19"/>
  <c r="E192" i="19" s="1"/>
  <c r="B193" i="19" s="1"/>
  <c r="M196" i="19"/>
  <c r="O196" i="19" s="1"/>
  <c r="L197" i="19" s="1"/>
  <c r="M197" i="19" l="1"/>
  <c r="O197" i="19" s="1"/>
  <c r="L198" i="19" s="1"/>
  <c r="C193" i="19"/>
  <c r="E193" i="19" s="1"/>
  <c r="B194" i="19" s="1"/>
  <c r="W207" i="19"/>
  <c r="Y207" i="19"/>
  <c r="V208" i="19" s="1"/>
  <c r="C194" i="19" l="1"/>
  <c r="E194" i="19" s="1"/>
  <c r="B195" i="19" s="1"/>
  <c r="M198" i="19"/>
  <c r="O198" i="19"/>
  <c r="L199" i="19" s="1"/>
  <c r="W208" i="19"/>
  <c r="Y208" i="19"/>
  <c r="V209" i="19" s="1"/>
  <c r="C195" i="19" l="1"/>
  <c r="E195" i="19"/>
  <c r="B196" i="19" s="1"/>
  <c r="W209" i="19"/>
  <c r="Y209" i="19"/>
  <c r="V210" i="19" s="1"/>
  <c r="M199" i="19"/>
  <c r="O199" i="19"/>
  <c r="L200" i="19" s="1"/>
  <c r="M200" i="19" l="1"/>
  <c r="O200" i="19" s="1"/>
  <c r="L201" i="19" s="1"/>
  <c r="W210" i="19"/>
  <c r="Y210" i="19" s="1"/>
  <c r="V211" i="19" s="1"/>
  <c r="C196" i="19"/>
  <c r="E196" i="19" s="1"/>
  <c r="B197" i="19" s="1"/>
  <c r="C197" i="19" l="1"/>
  <c r="E197" i="19" s="1"/>
  <c r="B198" i="19" s="1"/>
  <c r="W211" i="19"/>
  <c r="Y211" i="19"/>
  <c r="V212" i="19" s="1"/>
  <c r="M201" i="19"/>
  <c r="O201" i="19"/>
  <c r="L202" i="19" s="1"/>
  <c r="C198" i="19" l="1"/>
  <c r="E198" i="19" s="1"/>
  <c r="B199" i="19" s="1"/>
  <c r="M202" i="19"/>
  <c r="O202" i="19" s="1"/>
  <c r="L203" i="19" s="1"/>
  <c r="W212" i="19"/>
  <c r="Y212" i="19"/>
  <c r="V213" i="19" s="1"/>
  <c r="M203" i="19" l="1"/>
  <c r="O203" i="19"/>
  <c r="L204" i="19" s="1"/>
  <c r="C199" i="19"/>
  <c r="E199" i="19" s="1"/>
  <c r="B200" i="19" s="1"/>
  <c r="W213" i="19"/>
  <c r="Y213" i="19" s="1"/>
  <c r="V214" i="19" s="1"/>
  <c r="W214" i="19" l="1"/>
  <c r="Y214" i="19" s="1"/>
  <c r="V215" i="19" s="1"/>
  <c r="C200" i="19"/>
  <c r="E200" i="19"/>
  <c r="B201" i="19" s="1"/>
  <c r="M204" i="19"/>
  <c r="O204" i="19"/>
  <c r="L205" i="19" s="1"/>
  <c r="W215" i="19" l="1"/>
  <c r="Y215" i="19" s="1"/>
  <c r="V216" i="19" s="1"/>
  <c r="M205" i="19"/>
  <c r="O205" i="19"/>
  <c r="L206" i="19" s="1"/>
  <c r="C201" i="19"/>
  <c r="E201" i="19" s="1"/>
  <c r="B202" i="19" s="1"/>
  <c r="C202" i="19" l="1"/>
  <c r="E202" i="19" s="1"/>
  <c r="B203" i="19" s="1"/>
  <c r="W216" i="19"/>
  <c r="Y216" i="19"/>
  <c r="V217" i="19" s="1"/>
  <c r="M206" i="19"/>
  <c r="O206" i="19" s="1"/>
  <c r="L207" i="19" s="1"/>
  <c r="M207" i="19" l="1"/>
  <c r="O207" i="19" s="1"/>
  <c r="L208" i="19" s="1"/>
  <c r="C203" i="19"/>
  <c r="E203" i="19" s="1"/>
  <c r="B204" i="19" s="1"/>
  <c r="W217" i="19"/>
  <c r="Y217" i="19" s="1"/>
  <c r="V218" i="19" s="1"/>
  <c r="W218" i="19" l="1"/>
  <c r="Y218" i="19" s="1"/>
  <c r="V219" i="19" s="1"/>
  <c r="C204" i="19"/>
  <c r="E204" i="19" s="1"/>
  <c r="B205" i="19" s="1"/>
  <c r="M208" i="19"/>
  <c r="O208" i="19"/>
  <c r="L209" i="19" s="1"/>
  <c r="C205" i="19" l="1"/>
  <c r="E205" i="19"/>
  <c r="B206" i="19" s="1"/>
  <c r="W219" i="19"/>
  <c r="Y219" i="19"/>
  <c r="V220" i="19" s="1"/>
  <c r="M209" i="19"/>
  <c r="O209" i="19"/>
  <c r="L210" i="19" s="1"/>
  <c r="M210" i="19" l="1"/>
  <c r="O210" i="19" s="1"/>
  <c r="L211" i="19" s="1"/>
  <c r="W220" i="19"/>
  <c r="Y220" i="19" s="1"/>
  <c r="V221" i="19" s="1"/>
  <c r="C206" i="19"/>
  <c r="E206" i="19" s="1"/>
  <c r="B207" i="19" s="1"/>
  <c r="C207" i="19" l="1"/>
  <c r="E207" i="19" s="1"/>
  <c r="B208" i="19" s="1"/>
  <c r="W221" i="19"/>
  <c r="Y221" i="19"/>
  <c r="V222" i="19" s="1"/>
  <c r="M211" i="19"/>
  <c r="O211" i="19"/>
  <c r="L212" i="19" s="1"/>
  <c r="C208" i="19" l="1"/>
  <c r="E208" i="19" s="1"/>
  <c r="B209" i="19" s="1"/>
  <c r="M212" i="19"/>
  <c r="O212" i="19" s="1"/>
  <c r="L213" i="19" s="1"/>
  <c r="W222" i="19"/>
  <c r="Y222" i="19"/>
  <c r="V223" i="19" s="1"/>
  <c r="M213" i="19" l="1"/>
  <c r="O213" i="19"/>
  <c r="L214" i="19" s="1"/>
  <c r="C209" i="19"/>
  <c r="E209" i="19" s="1"/>
  <c r="B210" i="19" s="1"/>
  <c r="W223" i="19"/>
  <c r="Y223" i="19" s="1"/>
  <c r="V224" i="19" s="1"/>
  <c r="W224" i="19" l="1"/>
  <c r="Y224" i="19" s="1"/>
  <c r="V225" i="19" s="1"/>
  <c r="C210" i="19"/>
  <c r="E210" i="19"/>
  <c r="B211" i="19" s="1"/>
  <c r="M214" i="19"/>
  <c r="O214" i="19"/>
  <c r="L215" i="19" s="1"/>
  <c r="W225" i="19" l="1"/>
  <c r="Y225" i="19" s="1"/>
  <c r="V226" i="19" s="1"/>
  <c r="M215" i="19"/>
  <c r="O215" i="19"/>
  <c r="L216" i="19" s="1"/>
  <c r="C211" i="19"/>
  <c r="E211" i="19" s="1"/>
  <c r="B212" i="19" s="1"/>
  <c r="C212" i="19" l="1"/>
  <c r="E212" i="19" s="1"/>
  <c r="B213" i="19" s="1"/>
  <c r="W226" i="19"/>
  <c r="Y226" i="19"/>
  <c r="V227" i="19" s="1"/>
  <c r="M216" i="19"/>
  <c r="O216" i="19" s="1"/>
  <c r="L217" i="19" s="1"/>
  <c r="M217" i="19" l="1"/>
  <c r="O217" i="19" s="1"/>
  <c r="L218" i="19" s="1"/>
  <c r="C213" i="19"/>
  <c r="E213" i="19" s="1"/>
  <c r="B214" i="19" s="1"/>
  <c r="W227" i="19"/>
  <c r="Y227" i="19"/>
  <c r="V228" i="19" s="1"/>
  <c r="C214" i="19" l="1"/>
  <c r="E214" i="19" s="1"/>
  <c r="B215" i="19" s="1"/>
  <c r="M218" i="19"/>
  <c r="O218" i="19"/>
  <c r="L219" i="19" s="1"/>
  <c r="W228" i="19"/>
  <c r="Y228" i="19" s="1"/>
  <c r="V229" i="19" s="1"/>
  <c r="W229" i="19" l="1"/>
  <c r="Y229" i="19"/>
  <c r="V230" i="19" s="1"/>
  <c r="C215" i="19"/>
  <c r="E215" i="19"/>
  <c r="B216" i="19" s="1"/>
  <c r="M219" i="19"/>
  <c r="O219" i="19"/>
  <c r="L220" i="19" s="1"/>
  <c r="M220" i="19" l="1"/>
  <c r="O220" i="19" s="1"/>
  <c r="L221" i="19" s="1"/>
  <c r="C216" i="19"/>
  <c r="E216" i="19" s="1"/>
  <c r="B217" i="19" s="1"/>
  <c r="W230" i="19"/>
  <c r="Y230" i="19" s="1"/>
  <c r="V231" i="19" s="1"/>
  <c r="W231" i="19" l="1"/>
  <c r="Y231" i="19"/>
  <c r="V232" i="19" s="1"/>
  <c r="C217" i="19"/>
  <c r="E217" i="19" s="1"/>
  <c r="B218" i="19" s="1"/>
  <c r="M221" i="19"/>
  <c r="O221" i="19"/>
  <c r="L222" i="19" s="1"/>
  <c r="E218" i="19" l="1"/>
  <c r="B219" i="19" s="1"/>
  <c r="C218" i="19"/>
  <c r="M222" i="19"/>
  <c r="O222" i="19" s="1"/>
  <c r="L223" i="19" s="1"/>
  <c r="W232" i="19"/>
  <c r="Y232" i="19"/>
  <c r="V233" i="19" s="1"/>
  <c r="M223" i="19" l="1"/>
  <c r="O223" i="19"/>
  <c r="L224" i="19" s="1"/>
  <c r="W233" i="19"/>
  <c r="Y233" i="19"/>
  <c r="V234" i="19" s="1"/>
  <c r="C219" i="19"/>
  <c r="E219" i="19" s="1"/>
  <c r="B220" i="19" s="1"/>
  <c r="C220" i="19" l="1"/>
  <c r="E220" i="19"/>
  <c r="B221" i="19" s="1"/>
  <c r="W234" i="19"/>
  <c r="Y234" i="19" s="1"/>
  <c r="V235" i="19" s="1"/>
  <c r="M224" i="19"/>
  <c r="O224" i="19"/>
  <c r="L225" i="19" s="1"/>
  <c r="W235" i="19" l="1"/>
  <c r="Y235" i="19" s="1"/>
  <c r="V236" i="19" s="1"/>
  <c r="M225" i="19"/>
  <c r="O225" i="19"/>
  <c r="L226" i="19" s="1"/>
  <c r="C221" i="19"/>
  <c r="E221" i="19" s="1"/>
  <c r="B222" i="19" s="1"/>
  <c r="C222" i="19" l="1"/>
  <c r="E222" i="19" s="1"/>
  <c r="B223" i="19" s="1"/>
  <c r="W236" i="19"/>
  <c r="Y236" i="19"/>
  <c r="V237" i="19" s="1"/>
  <c r="M226" i="19"/>
  <c r="O226" i="19" s="1"/>
  <c r="L227" i="19" s="1"/>
  <c r="M227" i="19" l="1"/>
  <c r="O227" i="19" s="1"/>
  <c r="L228" i="19" s="1"/>
  <c r="C223" i="19"/>
  <c r="E223" i="19" s="1"/>
  <c r="B224" i="19" s="1"/>
  <c r="W237" i="19"/>
  <c r="Y237" i="19" s="1"/>
  <c r="V238" i="19" s="1"/>
  <c r="W238" i="19" l="1"/>
  <c r="Y238" i="19" s="1"/>
  <c r="V239" i="19" s="1"/>
  <c r="C224" i="19"/>
  <c r="E224" i="19" s="1"/>
  <c r="B225" i="19" s="1"/>
  <c r="M228" i="19"/>
  <c r="O228" i="19"/>
  <c r="L229" i="19" s="1"/>
  <c r="C225" i="19" l="1"/>
  <c r="E225" i="19"/>
  <c r="B226" i="19" s="1"/>
  <c r="W239" i="19"/>
  <c r="Y239" i="19" s="1"/>
  <c r="V240" i="19" s="1"/>
  <c r="M229" i="19"/>
  <c r="O229" i="19" s="1"/>
  <c r="L230" i="19" s="1"/>
  <c r="M230" i="19" l="1"/>
  <c r="O230" i="19" s="1"/>
  <c r="L231" i="19" s="1"/>
  <c r="W240" i="19"/>
  <c r="Y240" i="19" s="1"/>
  <c r="V241" i="19" s="1"/>
  <c r="C226" i="19"/>
  <c r="E226" i="19" s="1"/>
  <c r="B227" i="19" s="1"/>
  <c r="C227" i="19" l="1"/>
  <c r="E227" i="19" s="1"/>
  <c r="B228" i="19" s="1"/>
  <c r="W241" i="19"/>
  <c r="Y241" i="19"/>
  <c r="V242" i="19" s="1"/>
  <c r="M231" i="19"/>
  <c r="O231" i="19"/>
  <c r="L232" i="19" s="1"/>
  <c r="C228" i="19" l="1"/>
  <c r="E228" i="19" s="1"/>
  <c r="B229" i="19" s="1"/>
  <c r="M232" i="19"/>
  <c r="O232" i="19" s="1"/>
  <c r="L233" i="19" s="1"/>
  <c r="W242" i="19"/>
  <c r="Y242" i="19"/>
  <c r="V243" i="19" s="1"/>
  <c r="M233" i="19" l="1"/>
  <c r="O233" i="19"/>
  <c r="L234" i="19" s="1"/>
  <c r="C229" i="19"/>
  <c r="E229" i="19" s="1"/>
  <c r="B230" i="19" s="1"/>
  <c r="W243" i="19"/>
  <c r="Y243" i="19"/>
  <c r="V244" i="19" s="1"/>
  <c r="C230" i="19" l="1"/>
  <c r="E230" i="19"/>
  <c r="B231" i="19" s="1"/>
  <c r="W244" i="19"/>
  <c r="Y244" i="19" s="1"/>
  <c r="V245" i="19" s="1"/>
  <c r="M234" i="19"/>
  <c r="O234" i="19"/>
  <c r="L235" i="19" s="1"/>
  <c r="W245" i="19" l="1"/>
  <c r="Y245" i="19" s="1"/>
  <c r="V246" i="19" s="1"/>
  <c r="M235" i="19"/>
  <c r="O235" i="19"/>
  <c r="L236" i="19" s="1"/>
  <c r="C231" i="19"/>
  <c r="E231" i="19"/>
  <c r="B232" i="19" s="1"/>
  <c r="W246" i="19" l="1"/>
  <c r="Y246" i="19"/>
  <c r="V247" i="19" s="1"/>
  <c r="C232" i="19"/>
  <c r="E232" i="19" s="1"/>
  <c r="B233" i="19" s="1"/>
  <c r="M236" i="19"/>
  <c r="O236" i="19"/>
  <c r="L237" i="19" s="1"/>
  <c r="C233" i="19" l="1"/>
  <c r="E233" i="19" s="1"/>
  <c r="B234" i="19" s="1"/>
  <c r="M237" i="19"/>
  <c r="O237" i="19" s="1"/>
  <c r="L238" i="19" s="1"/>
  <c r="W247" i="19"/>
  <c r="Y247" i="19" s="1"/>
  <c r="V248" i="19" s="1"/>
  <c r="M238" i="19" l="1"/>
  <c r="O238" i="19"/>
  <c r="L239" i="19" s="1"/>
  <c r="W248" i="19"/>
  <c r="Y248" i="19"/>
  <c r="V249" i="19" s="1"/>
  <c r="C234" i="19"/>
  <c r="E234" i="19" s="1"/>
  <c r="B235" i="19" s="1"/>
  <c r="C235" i="19" l="1"/>
  <c r="E235" i="19"/>
  <c r="B236" i="19" s="1"/>
  <c r="W249" i="19"/>
  <c r="Y249" i="19"/>
  <c r="V250" i="19" s="1"/>
  <c r="M239" i="19"/>
  <c r="O239" i="19" s="1"/>
  <c r="L240" i="19" s="1"/>
  <c r="M240" i="19" l="1"/>
  <c r="O240" i="19"/>
  <c r="L241" i="19" s="1"/>
  <c r="W250" i="19"/>
  <c r="Y250" i="19" s="1"/>
  <c r="V251" i="19" s="1"/>
  <c r="C236" i="19"/>
  <c r="E236" i="19" s="1"/>
  <c r="B237" i="19" s="1"/>
  <c r="C237" i="19" l="1"/>
  <c r="E237" i="19" s="1"/>
  <c r="B238" i="19" s="1"/>
  <c r="W251" i="19"/>
  <c r="Y251" i="19"/>
  <c r="V252" i="19" s="1"/>
  <c r="M241" i="19"/>
  <c r="O241" i="19" s="1"/>
  <c r="L242" i="19" s="1"/>
  <c r="M242" i="19" l="1"/>
  <c r="O242" i="19" s="1"/>
  <c r="L243" i="19" s="1"/>
  <c r="C238" i="19"/>
  <c r="E238" i="19"/>
  <c r="B239" i="19" s="1"/>
  <c r="W252" i="19"/>
  <c r="Y252" i="19" s="1"/>
  <c r="V253" i="19" s="1"/>
  <c r="W253" i="19" l="1"/>
  <c r="Y253" i="19" s="1"/>
  <c r="V254" i="19" s="1"/>
  <c r="M243" i="19"/>
  <c r="O243" i="19"/>
  <c r="L244" i="19" s="1"/>
  <c r="C239" i="19"/>
  <c r="E239" i="19" s="1"/>
  <c r="B240" i="19" s="1"/>
  <c r="C240" i="19" l="1"/>
  <c r="E240" i="19"/>
  <c r="B241" i="19" s="1"/>
  <c r="W254" i="19"/>
  <c r="Y254" i="19" s="1"/>
  <c r="V255" i="19" s="1"/>
  <c r="M244" i="19"/>
  <c r="O244" i="19" s="1"/>
  <c r="L245" i="19" s="1"/>
  <c r="M245" i="19" l="1"/>
  <c r="O245" i="19" s="1"/>
  <c r="L246" i="19" s="1"/>
  <c r="W255" i="19"/>
  <c r="Y255" i="19" s="1"/>
  <c r="V256" i="19" s="1"/>
  <c r="C241" i="19"/>
  <c r="E241" i="19" s="1"/>
  <c r="B242" i="19" s="1"/>
  <c r="C242" i="19" l="1"/>
  <c r="E242" i="19" s="1"/>
  <c r="B243" i="19" s="1"/>
  <c r="W256" i="19"/>
  <c r="Y256" i="19"/>
  <c r="V257" i="19" s="1"/>
  <c r="M246" i="19"/>
  <c r="O246" i="19"/>
  <c r="L247" i="19" s="1"/>
  <c r="C243" i="19" l="1"/>
  <c r="E243" i="19" s="1"/>
  <c r="B244" i="19" s="1"/>
  <c r="M247" i="19"/>
  <c r="O247" i="19" s="1"/>
  <c r="L248" i="19" s="1"/>
  <c r="W257" i="19"/>
  <c r="Y257" i="19" s="1"/>
  <c r="V258" i="19" s="1"/>
  <c r="W258" i="19" l="1"/>
  <c r="Y258" i="19" s="1"/>
  <c r="V259" i="19" s="1"/>
  <c r="M248" i="19"/>
  <c r="O248" i="19"/>
  <c r="L249" i="19" s="1"/>
  <c r="C244" i="19"/>
  <c r="E244" i="19" s="1"/>
  <c r="B245" i="19" s="1"/>
  <c r="C245" i="19" l="1"/>
  <c r="E245" i="19"/>
  <c r="B246" i="19" s="1"/>
  <c r="W259" i="19"/>
  <c r="Y259" i="19" s="1"/>
  <c r="V260" i="19" s="1"/>
  <c r="M249" i="19"/>
  <c r="O249" i="19" s="1"/>
  <c r="L250" i="19" s="1"/>
  <c r="M250" i="19" l="1"/>
  <c r="O250" i="19"/>
  <c r="L251" i="19" s="1"/>
  <c r="W260" i="19"/>
  <c r="Y260" i="19"/>
  <c r="V261" i="19" s="1"/>
  <c r="C246" i="19"/>
  <c r="E246" i="19"/>
  <c r="B247" i="19" s="1"/>
  <c r="C247" i="19" l="1"/>
  <c r="E247" i="19" s="1"/>
  <c r="B248" i="19" s="1"/>
  <c r="W261" i="19"/>
  <c r="Y261" i="19"/>
  <c r="V262" i="19" s="1"/>
  <c r="M251" i="19"/>
  <c r="O251" i="19" s="1"/>
  <c r="L252" i="19" s="1"/>
  <c r="M252" i="19" l="1"/>
  <c r="O252" i="19"/>
  <c r="L253" i="19" s="1"/>
  <c r="C248" i="19"/>
  <c r="E248" i="19" s="1"/>
  <c r="B249" i="19" s="1"/>
  <c r="W262" i="19"/>
  <c r="Y262" i="19" s="1"/>
  <c r="V263" i="19" s="1"/>
  <c r="W263" i="19" l="1"/>
  <c r="Y263" i="19"/>
  <c r="V264" i="19" s="1"/>
  <c r="C249" i="19"/>
  <c r="E249" i="19" s="1"/>
  <c r="B250" i="19" s="1"/>
  <c r="M253" i="19"/>
  <c r="O253" i="19" s="1"/>
  <c r="L254" i="19" s="1"/>
  <c r="M254" i="19" l="1"/>
  <c r="O254" i="19"/>
  <c r="L255" i="19" s="1"/>
  <c r="C250" i="19"/>
  <c r="E250" i="19"/>
  <c r="B251" i="19" s="1"/>
  <c r="W264" i="19"/>
  <c r="Y264" i="19" s="1"/>
  <c r="V265" i="19" s="1"/>
  <c r="W265" i="19" l="1"/>
  <c r="Y265" i="19" s="1"/>
  <c r="V266" i="19" s="1"/>
  <c r="C251" i="19"/>
  <c r="E251" i="19"/>
  <c r="M255" i="19"/>
  <c r="O255" i="19" s="1"/>
  <c r="L256" i="19" s="1"/>
  <c r="M256" i="19" l="1"/>
  <c r="O256" i="19"/>
  <c r="L257" i="19" s="1"/>
  <c r="W266" i="19"/>
  <c r="Y266" i="19"/>
  <c r="V267" i="19" s="1"/>
  <c r="W267" i="19" l="1"/>
  <c r="Y267" i="19" s="1"/>
  <c r="V268" i="19" s="1"/>
  <c r="M257" i="19"/>
  <c r="O257" i="19" s="1"/>
  <c r="L258" i="19" s="1"/>
  <c r="M258" i="19" l="1"/>
  <c r="O258" i="19"/>
  <c r="L259" i="19" s="1"/>
  <c r="W268" i="19"/>
  <c r="Y268" i="19" s="1"/>
  <c r="V269" i="19" s="1"/>
  <c r="W269" i="19" l="1"/>
  <c r="Y269" i="19"/>
  <c r="V270" i="19" s="1"/>
  <c r="M259" i="19"/>
  <c r="O259" i="19"/>
  <c r="L260" i="19" s="1"/>
  <c r="M260" i="19" l="1"/>
  <c r="O260" i="19" s="1"/>
  <c r="L261" i="19" s="1"/>
  <c r="W270" i="19"/>
  <c r="Y270" i="19" s="1"/>
  <c r="V271" i="19" s="1"/>
  <c r="W271" i="19" l="1"/>
  <c r="Y271" i="19"/>
  <c r="V272" i="19" s="1"/>
  <c r="M261" i="19"/>
  <c r="O261" i="19" s="1"/>
  <c r="L262" i="19" s="1"/>
  <c r="M262" i="19" l="1"/>
  <c r="O262" i="19"/>
  <c r="L263" i="19" s="1"/>
  <c r="W272" i="19"/>
  <c r="Y272" i="19" s="1"/>
  <c r="V273" i="19" s="1"/>
  <c r="W273" i="19" l="1"/>
  <c r="Y273" i="19" s="1"/>
  <c r="V274" i="19" s="1"/>
  <c r="M263" i="19"/>
  <c r="O263" i="19" s="1"/>
  <c r="L264" i="19" s="1"/>
  <c r="M264" i="19" l="1"/>
  <c r="O264" i="19"/>
  <c r="L265" i="19" s="1"/>
  <c r="W274" i="19"/>
  <c r="Y274" i="19" s="1"/>
  <c r="V275" i="19" s="1"/>
  <c r="W275" i="19" l="1"/>
  <c r="Y275" i="19"/>
  <c r="V276" i="19" s="1"/>
  <c r="M265" i="19"/>
  <c r="O265" i="19" s="1"/>
  <c r="L266" i="19" s="1"/>
  <c r="M266" i="19" l="1"/>
  <c r="O266" i="19" s="1"/>
  <c r="L267" i="19" s="1"/>
  <c r="W276" i="19"/>
  <c r="Y276" i="19"/>
  <c r="V277" i="19" s="1"/>
  <c r="M267" i="19" l="1"/>
  <c r="O267" i="19"/>
  <c r="L268" i="19" s="1"/>
  <c r="W277" i="19"/>
  <c r="Y277" i="19" s="1"/>
  <c r="V278" i="19" s="1"/>
  <c r="W278" i="19" l="1"/>
  <c r="Y278" i="19"/>
  <c r="V279" i="19" s="1"/>
  <c r="M268" i="19"/>
  <c r="O268" i="19"/>
  <c r="L269" i="19" s="1"/>
  <c r="M269" i="19" l="1"/>
  <c r="O269" i="19"/>
  <c r="L270" i="19" s="1"/>
  <c r="W279" i="19"/>
  <c r="Y279" i="19" s="1"/>
  <c r="V280" i="19" s="1"/>
  <c r="W280" i="19" l="1"/>
  <c r="Y280" i="19"/>
  <c r="V281" i="19" s="1"/>
  <c r="M270" i="19"/>
  <c r="O270" i="19" s="1"/>
  <c r="L271" i="19" s="1"/>
  <c r="M271" i="19" l="1"/>
  <c r="O271" i="19"/>
  <c r="L272" i="19" s="1"/>
  <c r="W281" i="19"/>
  <c r="Y281" i="19"/>
  <c r="V282" i="19" s="1"/>
  <c r="W282" i="19" l="1"/>
  <c r="Y282" i="19" s="1"/>
  <c r="V283" i="19" s="1"/>
  <c r="M272" i="19"/>
  <c r="O272" i="19" s="1"/>
  <c r="L273" i="19" s="1"/>
  <c r="M273" i="19" l="1"/>
  <c r="O273" i="19"/>
  <c r="L274" i="19" s="1"/>
  <c r="W283" i="19"/>
  <c r="Y283" i="19" s="1"/>
  <c r="V284" i="19" s="1"/>
  <c r="W284" i="19" l="1"/>
  <c r="Y284" i="19"/>
  <c r="V285" i="19" s="1"/>
  <c r="M274" i="19"/>
  <c r="O274" i="19"/>
  <c r="L275" i="19" s="1"/>
  <c r="M275" i="19" l="1"/>
  <c r="O275" i="19" s="1"/>
  <c r="L276" i="19" s="1"/>
  <c r="W285" i="19"/>
  <c r="Y285" i="19" s="1"/>
  <c r="V286" i="19" s="1"/>
  <c r="W286" i="19" l="1"/>
  <c r="Y286" i="19"/>
  <c r="V287" i="19" s="1"/>
  <c r="M276" i="19"/>
  <c r="O276" i="19"/>
  <c r="L277" i="19" s="1"/>
  <c r="M277" i="19" l="1"/>
  <c r="O277" i="19"/>
  <c r="L278" i="19" s="1"/>
  <c r="W287" i="19"/>
  <c r="Y287" i="19" s="1"/>
  <c r="V288" i="19" s="1"/>
  <c r="Y288" i="19" l="1"/>
  <c r="V289" i="19" s="1"/>
  <c r="W288" i="19"/>
  <c r="M278" i="19"/>
  <c r="O278" i="19" s="1"/>
  <c r="L279" i="19" s="1"/>
  <c r="M279" i="19" l="1"/>
  <c r="O279" i="19"/>
  <c r="L280" i="19" s="1"/>
  <c r="W289" i="19"/>
  <c r="Y289" i="19" s="1"/>
  <c r="V290" i="19" s="1"/>
  <c r="W290" i="19" l="1"/>
  <c r="Y290" i="19"/>
  <c r="V291" i="19" s="1"/>
  <c r="M280" i="19"/>
  <c r="O280" i="19" s="1"/>
  <c r="L281" i="19" s="1"/>
  <c r="O281" i="19" l="1"/>
  <c r="L282" i="19" s="1"/>
  <c r="M281" i="19"/>
  <c r="W291" i="19"/>
  <c r="Y291" i="19" s="1"/>
  <c r="V292" i="19" s="1"/>
  <c r="Y292" i="19" l="1"/>
  <c r="V293" i="19" s="1"/>
  <c r="W292" i="19"/>
  <c r="M282" i="19"/>
  <c r="O282" i="19"/>
  <c r="L283" i="19" s="1"/>
  <c r="M283" i="19" l="1"/>
  <c r="O283" i="19"/>
  <c r="L284" i="19" s="1"/>
  <c r="W293" i="19"/>
  <c r="Y293" i="19"/>
  <c r="V294" i="19" s="1"/>
  <c r="W294" i="19" l="1"/>
  <c r="Y294" i="19"/>
  <c r="V295" i="19" s="1"/>
  <c r="M284" i="19"/>
  <c r="O284" i="19"/>
  <c r="L285" i="19" s="1"/>
  <c r="M285" i="19" l="1"/>
  <c r="O285" i="19" s="1"/>
  <c r="L286" i="19" s="1"/>
  <c r="W295" i="19"/>
  <c r="Y295" i="19"/>
  <c r="V296" i="19" s="1"/>
  <c r="M286" i="19" l="1"/>
  <c r="O286" i="19"/>
  <c r="L287" i="19" s="1"/>
  <c r="W296" i="19"/>
  <c r="Y296" i="19"/>
  <c r="V297" i="19" s="1"/>
  <c r="W297" i="19" l="1"/>
  <c r="Y297" i="19" s="1"/>
  <c r="V298" i="19" s="1"/>
  <c r="M287" i="19"/>
  <c r="O287" i="19" s="1"/>
  <c r="L288" i="19" s="1"/>
  <c r="M288" i="19" l="1"/>
  <c r="O288" i="19" s="1"/>
  <c r="L289" i="19" s="1"/>
  <c r="W298" i="19"/>
  <c r="Y298" i="19" s="1"/>
  <c r="V299" i="19" s="1"/>
  <c r="W299" i="19" l="1"/>
  <c r="Y299" i="19" s="1"/>
  <c r="V300" i="19" s="1"/>
  <c r="M289" i="19"/>
  <c r="O289" i="19"/>
  <c r="L290" i="19" s="1"/>
  <c r="W300" i="19" l="1"/>
  <c r="Y300" i="19"/>
  <c r="V301" i="19" s="1"/>
  <c r="M290" i="19"/>
  <c r="O290" i="19" s="1"/>
  <c r="L291" i="19" s="1"/>
  <c r="M291" i="19" l="1"/>
  <c r="O291" i="19"/>
  <c r="L292" i="19" s="1"/>
  <c r="W301" i="19"/>
  <c r="Y301" i="19"/>
  <c r="V302" i="19" s="1"/>
  <c r="W302" i="19" l="1"/>
  <c r="Y302" i="19" s="1"/>
  <c r="V303" i="19" s="1"/>
  <c r="M292" i="19"/>
  <c r="O292" i="19"/>
  <c r="L293" i="19" s="1"/>
  <c r="W303" i="19" l="1"/>
  <c r="Y303" i="19"/>
  <c r="V304" i="19" s="1"/>
  <c r="M293" i="19"/>
  <c r="O293" i="19" s="1"/>
  <c r="L294" i="19" s="1"/>
  <c r="M294" i="19" l="1"/>
  <c r="O294" i="19"/>
  <c r="L295" i="19" s="1"/>
  <c r="W304" i="19"/>
  <c r="Y304" i="19"/>
  <c r="V305" i="19" s="1"/>
  <c r="W305" i="19" l="1"/>
  <c r="Y305" i="19" s="1"/>
  <c r="V306" i="19" s="1"/>
  <c r="M295" i="19"/>
  <c r="O295" i="19" s="1"/>
  <c r="L296" i="19" s="1"/>
  <c r="M296" i="19" l="1"/>
  <c r="O296" i="19" s="1"/>
  <c r="L297" i="19" s="1"/>
  <c r="W306" i="19"/>
  <c r="Y306" i="19"/>
  <c r="V307" i="19" s="1"/>
  <c r="M297" i="19" l="1"/>
  <c r="O297" i="19"/>
  <c r="L298" i="19" s="1"/>
  <c r="W307" i="19"/>
  <c r="Y307" i="19" s="1"/>
  <c r="V308" i="19" s="1"/>
  <c r="W308" i="19" l="1"/>
  <c r="Y308" i="19" s="1"/>
  <c r="V309" i="19" s="1"/>
  <c r="M298" i="19"/>
  <c r="O298" i="19" s="1"/>
  <c r="L299" i="19" s="1"/>
  <c r="M299" i="19" l="1"/>
  <c r="O299" i="19"/>
  <c r="L300" i="19" s="1"/>
  <c r="W309" i="19"/>
  <c r="Y309" i="19"/>
  <c r="V310" i="19" s="1"/>
  <c r="W310" i="19" l="1"/>
  <c r="Y310" i="19"/>
  <c r="V311" i="19" s="1"/>
  <c r="M300" i="19"/>
  <c r="O300" i="19" s="1"/>
  <c r="L301" i="19" s="1"/>
  <c r="M301" i="19" l="1"/>
  <c r="O301" i="19"/>
  <c r="L302" i="19" s="1"/>
  <c r="W311" i="19"/>
  <c r="Y311" i="19"/>
  <c r="V312" i="19" s="1"/>
  <c r="M302" i="19" l="1"/>
  <c r="O302" i="19" s="1"/>
  <c r="L303" i="19" s="1"/>
  <c r="W312" i="19"/>
  <c r="Y312" i="19" s="1"/>
  <c r="V313" i="19" s="1"/>
  <c r="W313" i="19" l="1"/>
  <c r="Y313" i="19"/>
  <c r="V314" i="19" s="1"/>
  <c r="M303" i="19"/>
  <c r="O303" i="19"/>
  <c r="L304" i="19" s="1"/>
  <c r="M304" i="19" l="1"/>
  <c r="O304" i="19"/>
  <c r="L305" i="19" s="1"/>
  <c r="W314" i="19"/>
  <c r="Y314" i="19" s="1"/>
  <c r="V315" i="19" s="1"/>
  <c r="W315" i="19" l="1"/>
  <c r="Y315" i="19" s="1"/>
  <c r="V316" i="19" s="1"/>
  <c r="M305" i="19"/>
  <c r="O305" i="19" s="1"/>
  <c r="L306" i="19" s="1"/>
  <c r="M306" i="19" l="1"/>
  <c r="O306" i="19" s="1"/>
  <c r="L307" i="19" s="1"/>
  <c r="W316" i="19"/>
  <c r="Y316" i="19"/>
  <c r="V317" i="19" s="1"/>
  <c r="M307" i="19" l="1"/>
  <c r="O307" i="19" s="1"/>
  <c r="L308" i="19" s="1"/>
  <c r="W317" i="19"/>
  <c r="Y317" i="19" s="1"/>
  <c r="V318" i="19" s="1"/>
  <c r="W318" i="19" l="1"/>
  <c r="Y318" i="19" s="1"/>
  <c r="V319" i="19" s="1"/>
  <c r="M308" i="19"/>
  <c r="O308" i="19" s="1"/>
  <c r="L309" i="19" s="1"/>
  <c r="M309" i="19" l="1"/>
  <c r="O309" i="19"/>
  <c r="L310" i="19" s="1"/>
  <c r="W319" i="19"/>
  <c r="Y319" i="19" s="1"/>
  <c r="V320" i="19" s="1"/>
  <c r="W320" i="19" l="1"/>
  <c r="Y320" i="19" s="1"/>
  <c r="V321" i="19" s="1"/>
  <c r="M310" i="19"/>
  <c r="O310" i="19" s="1"/>
  <c r="L311" i="19" s="1"/>
  <c r="M311" i="19" l="1"/>
  <c r="O311" i="19" s="1"/>
  <c r="L312" i="19" s="1"/>
  <c r="W321" i="19"/>
  <c r="Y321" i="19"/>
  <c r="V322" i="19" s="1"/>
  <c r="M312" i="19" l="1"/>
  <c r="O312" i="19"/>
  <c r="L313" i="19" s="1"/>
  <c r="W322" i="19"/>
  <c r="Y322" i="19" s="1"/>
  <c r="V323" i="19" s="1"/>
  <c r="W323" i="19" l="1"/>
  <c r="Y323" i="19"/>
  <c r="V324" i="19" s="1"/>
  <c r="M313" i="19"/>
  <c r="O313" i="19" s="1"/>
  <c r="L314" i="19" s="1"/>
  <c r="M314" i="19" l="1"/>
  <c r="O314" i="19"/>
  <c r="L315" i="19" s="1"/>
  <c r="W324" i="19"/>
  <c r="Y324" i="19"/>
  <c r="V325" i="19" s="1"/>
  <c r="W325" i="19" l="1"/>
  <c r="Y325" i="19"/>
  <c r="V326" i="19" s="1"/>
  <c r="M315" i="19"/>
  <c r="O315" i="19" s="1"/>
  <c r="L316" i="19" s="1"/>
  <c r="M316" i="19" l="1"/>
  <c r="O316" i="19" s="1"/>
  <c r="L317" i="19" s="1"/>
  <c r="W326" i="19"/>
  <c r="Y326" i="19" s="1"/>
  <c r="V327" i="19" s="1"/>
  <c r="W327" i="19" l="1"/>
  <c r="Y327" i="19"/>
  <c r="V328" i="19" s="1"/>
  <c r="M317" i="19"/>
  <c r="O317" i="19"/>
  <c r="L318" i="19" s="1"/>
  <c r="M318" i="19" l="1"/>
  <c r="O318" i="19" s="1"/>
  <c r="L319" i="19" s="1"/>
  <c r="W328" i="19"/>
  <c r="Y328" i="19" s="1"/>
  <c r="V329" i="19" s="1"/>
  <c r="W329" i="19" l="1"/>
  <c r="Y329" i="19"/>
  <c r="V330" i="19" s="1"/>
  <c r="M319" i="19"/>
  <c r="O319" i="19"/>
  <c r="L320" i="19" s="1"/>
  <c r="M320" i="19" l="1"/>
  <c r="O320" i="19" s="1"/>
  <c r="L321" i="19" s="1"/>
  <c r="W330" i="19"/>
  <c r="Y330" i="19" s="1"/>
  <c r="V331" i="19" s="1"/>
  <c r="W331" i="19" l="1"/>
  <c r="Y331" i="19" s="1"/>
  <c r="V332" i="19" s="1"/>
  <c r="M321" i="19"/>
  <c r="O321" i="19" s="1"/>
  <c r="L322" i="19" s="1"/>
  <c r="M322" i="19" l="1"/>
  <c r="O322" i="19" s="1"/>
  <c r="L323" i="19" s="1"/>
  <c r="W332" i="19"/>
  <c r="Y332" i="19" s="1"/>
  <c r="V333" i="19" s="1"/>
  <c r="W333" i="19" l="1"/>
  <c r="Y333" i="19"/>
  <c r="V334" i="19" s="1"/>
  <c r="M323" i="19"/>
  <c r="O323" i="19" s="1"/>
  <c r="L324" i="19" s="1"/>
  <c r="M324" i="19" l="1"/>
  <c r="O324" i="19" s="1"/>
  <c r="L325" i="19" s="1"/>
  <c r="W334" i="19"/>
  <c r="Y334" i="19" s="1"/>
  <c r="V335" i="19" s="1"/>
  <c r="W335" i="19" l="1"/>
  <c r="Y335" i="19"/>
  <c r="V336" i="19" s="1"/>
  <c r="M325" i="19"/>
  <c r="O325" i="19" s="1"/>
  <c r="L326" i="19" s="1"/>
  <c r="M326" i="19" l="1"/>
  <c r="O326" i="19" s="1"/>
  <c r="L327" i="19" s="1"/>
  <c r="W336" i="19"/>
  <c r="Y336" i="19"/>
  <c r="V337" i="19" s="1"/>
  <c r="M327" i="19" l="1"/>
  <c r="O327" i="19" s="1"/>
  <c r="L328" i="19" s="1"/>
  <c r="W337" i="19"/>
  <c r="Y337" i="19" s="1"/>
  <c r="V338" i="19" s="1"/>
  <c r="W338" i="19" l="1"/>
  <c r="Y338" i="19" s="1"/>
  <c r="V339" i="19" s="1"/>
  <c r="M328" i="19"/>
  <c r="O328" i="19" s="1"/>
  <c r="L329" i="19" s="1"/>
  <c r="M329" i="19" l="1"/>
  <c r="O329" i="19"/>
  <c r="L330" i="19" s="1"/>
  <c r="W339" i="19"/>
  <c r="Y339" i="19" s="1"/>
  <c r="V340" i="19" s="1"/>
  <c r="W340" i="19" l="1"/>
  <c r="Y340" i="19"/>
  <c r="V341" i="19" s="1"/>
  <c r="M330" i="19"/>
  <c r="O330" i="19" s="1"/>
  <c r="L331" i="19" s="1"/>
  <c r="M331" i="19" l="1"/>
  <c r="O331" i="19"/>
  <c r="L332" i="19" s="1"/>
  <c r="W341" i="19"/>
  <c r="Y341" i="19" s="1"/>
  <c r="V342" i="19" s="1"/>
  <c r="W342" i="19" l="1"/>
  <c r="Y342" i="19" s="1"/>
  <c r="V343" i="19" s="1"/>
  <c r="M332" i="19"/>
  <c r="O332" i="19" s="1"/>
  <c r="L333" i="19" s="1"/>
  <c r="M333" i="19" l="1"/>
  <c r="O333" i="19" s="1"/>
  <c r="L334" i="19" s="1"/>
  <c r="W343" i="19"/>
  <c r="Y343" i="19"/>
  <c r="V344" i="19" s="1"/>
  <c r="M334" i="19" l="1"/>
  <c r="O334" i="19" s="1"/>
  <c r="L335" i="19" s="1"/>
  <c r="W344" i="19"/>
  <c r="Y344" i="19"/>
  <c r="V345" i="19" s="1"/>
  <c r="M335" i="19" l="1"/>
  <c r="O335" i="19"/>
  <c r="L336" i="19" s="1"/>
  <c r="W345" i="19"/>
  <c r="Y345" i="19" s="1"/>
  <c r="V346" i="19" s="1"/>
  <c r="W346" i="19" l="1"/>
  <c r="Y346" i="19" s="1"/>
  <c r="V347" i="19" s="1"/>
  <c r="M336" i="19"/>
  <c r="O336" i="19" s="1"/>
  <c r="L337" i="19" s="1"/>
  <c r="M337" i="19" l="1"/>
  <c r="O337" i="19" s="1"/>
  <c r="L338" i="19" s="1"/>
  <c r="W347" i="19"/>
  <c r="Y347" i="19" s="1"/>
  <c r="V348" i="19" s="1"/>
  <c r="W348" i="19" l="1"/>
  <c r="Y348" i="19"/>
  <c r="V349" i="19" s="1"/>
  <c r="M338" i="19"/>
  <c r="O338" i="19" s="1"/>
  <c r="L339" i="19" s="1"/>
  <c r="M339" i="19" l="1"/>
  <c r="O339" i="19"/>
  <c r="L340" i="19" s="1"/>
  <c r="W349" i="19"/>
  <c r="Y349" i="19" s="1"/>
  <c r="V350" i="19" s="1"/>
  <c r="W350" i="19" l="1"/>
  <c r="Y350" i="19" s="1"/>
  <c r="V351" i="19" s="1"/>
  <c r="M340" i="19"/>
  <c r="O340" i="19" s="1"/>
  <c r="L341" i="19" s="1"/>
  <c r="M341" i="19" l="1"/>
  <c r="O341" i="19" s="1"/>
  <c r="L342" i="19" s="1"/>
  <c r="W351" i="19"/>
  <c r="Y351" i="19"/>
  <c r="V352" i="19" s="1"/>
  <c r="M342" i="19" l="1"/>
  <c r="O342" i="19"/>
  <c r="L343" i="19" s="1"/>
  <c r="W352" i="19"/>
  <c r="Y352" i="19"/>
  <c r="V353" i="19" s="1"/>
  <c r="W353" i="19" l="1"/>
  <c r="Y353" i="19" s="1"/>
  <c r="V354" i="19" s="1"/>
  <c r="M343" i="19"/>
  <c r="O343" i="19" s="1"/>
  <c r="L344" i="19" s="1"/>
  <c r="M344" i="19" l="1"/>
  <c r="O344" i="19" s="1"/>
  <c r="L345" i="19" s="1"/>
  <c r="W354" i="19"/>
  <c r="Y354" i="19"/>
  <c r="V355" i="19" s="1"/>
  <c r="M345" i="19" l="1"/>
  <c r="O345" i="19" s="1"/>
  <c r="L346" i="19" s="1"/>
  <c r="W355" i="19"/>
  <c r="Y355" i="19" s="1"/>
  <c r="V356" i="19" s="1"/>
  <c r="W356" i="19" l="1"/>
  <c r="Y356" i="19" s="1"/>
  <c r="V357" i="19" s="1"/>
  <c r="M346" i="19"/>
  <c r="O346" i="19"/>
  <c r="L347" i="19" s="1"/>
  <c r="W357" i="19" l="1"/>
  <c r="Y357" i="19"/>
  <c r="V358" i="19" s="1"/>
  <c r="M347" i="19"/>
  <c r="O347" i="19"/>
  <c r="L348" i="19" s="1"/>
  <c r="M348" i="19" l="1"/>
  <c r="O348" i="19" s="1"/>
  <c r="L349" i="19" s="1"/>
  <c r="W358" i="19"/>
  <c r="Y358" i="19" s="1"/>
  <c r="V359" i="19" s="1"/>
  <c r="W359" i="19" l="1"/>
  <c r="Y359" i="19" s="1"/>
  <c r="V360" i="19" s="1"/>
  <c r="M349" i="19"/>
  <c r="O349" i="19"/>
  <c r="L350" i="19" s="1"/>
  <c r="W360" i="19" l="1"/>
  <c r="Y360" i="19"/>
  <c r="V361" i="19" s="1"/>
  <c r="M350" i="19"/>
  <c r="O350" i="19"/>
  <c r="L351" i="19" s="1"/>
  <c r="M351" i="19" l="1"/>
  <c r="O351" i="19"/>
  <c r="L352" i="19" s="1"/>
  <c r="W361" i="19"/>
  <c r="Y361" i="19"/>
  <c r="V362" i="19" s="1"/>
  <c r="W362" i="19" l="1"/>
  <c r="Y362" i="19"/>
  <c r="V363" i="19" s="1"/>
  <c r="M352" i="19"/>
  <c r="O352" i="19" s="1"/>
  <c r="L353" i="19" s="1"/>
  <c r="M353" i="19" l="1"/>
  <c r="O353" i="19"/>
  <c r="L354" i="19" s="1"/>
  <c r="W363" i="19"/>
  <c r="Y363" i="19" s="1"/>
  <c r="V364" i="19" s="1"/>
  <c r="W364" i="19" l="1"/>
  <c r="Y364" i="19"/>
  <c r="V365" i="19" s="1"/>
  <c r="M354" i="19"/>
  <c r="O354" i="19" s="1"/>
  <c r="L355" i="19" s="1"/>
  <c r="M355" i="19" l="1"/>
  <c r="O355" i="19"/>
  <c r="L356" i="19" s="1"/>
  <c r="W365" i="19"/>
  <c r="Y365" i="19" s="1"/>
  <c r="V366" i="19" s="1"/>
  <c r="W366" i="19" l="1"/>
  <c r="Y366" i="19" s="1"/>
  <c r="V367" i="19" s="1"/>
  <c r="M356" i="19"/>
  <c r="O356" i="19" s="1"/>
  <c r="L357" i="19" s="1"/>
  <c r="M357" i="19" l="1"/>
  <c r="O357" i="19"/>
  <c r="L358" i="19" s="1"/>
  <c r="W367" i="19"/>
  <c r="Y367" i="19"/>
  <c r="V368" i="19" s="1"/>
  <c r="W368" i="19" l="1"/>
  <c r="Y368" i="19" s="1"/>
  <c r="V369" i="19" s="1"/>
  <c r="M358" i="19"/>
  <c r="O358" i="19" s="1"/>
  <c r="L359" i="19" s="1"/>
  <c r="M359" i="19" l="1"/>
  <c r="O359" i="19"/>
  <c r="L360" i="19" s="1"/>
  <c r="W369" i="19"/>
  <c r="Y369" i="19"/>
  <c r="V370" i="19" s="1"/>
  <c r="W370" i="19" l="1"/>
  <c r="Y370" i="19"/>
  <c r="V371" i="19" s="1"/>
  <c r="M360" i="19"/>
  <c r="O360" i="19"/>
  <c r="L361" i="19" s="1"/>
  <c r="M361" i="19" l="1"/>
  <c r="O361" i="19" s="1"/>
  <c r="L362" i="19" s="1"/>
  <c r="W371" i="19"/>
  <c r="Y371" i="19" s="1"/>
  <c r="V372" i="19" s="1"/>
  <c r="W372" i="19" l="1"/>
  <c r="Y372" i="19"/>
  <c r="V373" i="19" s="1"/>
  <c r="M362" i="19"/>
  <c r="O362" i="19" s="1"/>
  <c r="L363" i="19" s="1"/>
  <c r="M363" i="19" l="1"/>
  <c r="O363" i="19"/>
  <c r="L364" i="19" s="1"/>
  <c r="W373" i="19"/>
  <c r="Y373" i="19" s="1"/>
  <c r="V374" i="19" s="1"/>
  <c r="W374" i="19" l="1"/>
  <c r="Y374" i="19" s="1"/>
  <c r="V375" i="19" s="1"/>
  <c r="M364" i="19"/>
  <c r="O364" i="19" s="1"/>
  <c r="L365" i="19" s="1"/>
  <c r="M365" i="19" l="1"/>
  <c r="O365" i="19"/>
  <c r="L366" i="19" s="1"/>
  <c r="W375" i="19"/>
  <c r="Y375" i="19"/>
  <c r="V376" i="19" s="1"/>
  <c r="W376" i="19" l="1"/>
  <c r="Y376" i="19"/>
  <c r="V377" i="19" s="1"/>
  <c r="M366" i="19"/>
  <c r="O366" i="19" s="1"/>
  <c r="L367" i="19" s="1"/>
  <c r="M367" i="19" l="1"/>
  <c r="O367" i="19" s="1"/>
  <c r="L368" i="19" s="1"/>
  <c r="W377" i="19"/>
  <c r="Y377" i="19"/>
  <c r="V378" i="19" s="1"/>
  <c r="M368" i="19" l="1"/>
  <c r="O368" i="19" s="1"/>
  <c r="L369" i="19" s="1"/>
  <c r="W378" i="19"/>
  <c r="Y378" i="19" s="1"/>
  <c r="V379" i="19" s="1"/>
  <c r="W379" i="19" l="1"/>
  <c r="Y379" i="19" s="1"/>
  <c r="V380" i="19" s="1"/>
  <c r="M369" i="19"/>
  <c r="O369" i="19"/>
  <c r="L370" i="19" s="1"/>
  <c r="W380" i="19" l="1"/>
  <c r="Y380" i="19" s="1"/>
  <c r="V381" i="19" s="1"/>
  <c r="M370" i="19"/>
  <c r="O370" i="19"/>
  <c r="L371" i="19" s="1"/>
  <c r="W381" i="19" l="1"/>
  <c r="Y381" i="19" s="1"/>
  <c r="V382" i="19" s="1"/>
  <c r="M371" i="19"/>
  <c r="O371" i="19" s="1"/>
  <c r="L372" i="19" s="1"/>
  <c r="M372" i="19" l="1"/>
  <c r="O372" i="19"/>
  <c r="L373" i="19" s="1"/>
  <c r="W382" i="19"/>
  <c r="Y382" i="19"/>
  <c r="V383" i="19" s="1"/>
  <c r="W383" i="19" l="1"/>
  <c r="Y383" i="19" s="1"/>
  <c r="V384" i="19" s="1"/>
  <c r="M373" i="19"/>
  <c r="O373" i="19" s="1"/>
  <c r="L374" i="19" s="1"/>
  <c r="M374" i="19" l="1"/>
  <c r="O374" i="19"/>
  <c r="L375" i="19" s="1"/>
  <c r="W384" i="19"/>
  <c r="Y384" i="19" s="1"/>
  <c r="V385" i="19" s="1"/>
  <c r="W385" i="19" l="1"/>
  <c r="Y385" i="19"/>
  <c r="V386" i="19" s="1"/>
  <c r="M375" i="19"/>
  <c r="O375" i="19"/>
  <c r="L376" i="19" s="1"/>
  <c r="M376" i="19" l="1"/>
  <c r="O376" i="19" s="1"/>
  <c r="L377" i="19" s="1"/>
  <c r="W386" i="19"/>
  <c r="Y386" i="19" s="1"/>
  <c r="V387" i="19" s="1"/>
  <c r="Y387" i="19" l="1"/>
  <c r="V388" i="19" s="1"/>
  <c r="W387" i="19"/>
  <c r="M377" i="19"/>
  <c r="O377" i="19"/>
  <c r="L378" i="19" s="1"/>
  <c r="M378" i="19" l="1"/>
  <c r="O378" i="19" s="1"/>
  <c r="L379" i="19" s="1"/>
  <c r="W388" i="19"/>
  <c r="Y388" i="19"/>
  <c r="V389" i="19" s="1"/>
  <c r="M379" i="19" l="1"/>
  <c r="O379" i="19" s="1"/>
  <c r="L380" i="19" s="1"/>
  <c r="W389" i="19"/>
  <c r="Y389" i="19" s="1"/>
  <c r="V390" i="19" s="1"/>
  <c r="W390" i="19" l="1"/>
  <c r="Y390" i="19"/>
  <c r="V391" i="19" s="1"/>
  <c r="M380" i="19"/>
  <c r="O380" i="19"/>
  <c r="L381" i="19" s="1"/>
  <c r="M381" i="19" l="1"/>
  <c r="O381" i="19" s="1"/>
  <c r="L382" i="19" s="1"/>
  <c r="W391" i="19"/>
  <c r="Y391" i="19" s="1"/>
  <c r="V392" i="19" s="1"/>
  <c r="W392" i="19" l="1"/>
  <c r="Y392" i="19"/>
  <c r="V393" i="19" s="1"/>
  <c r="M382" i="19"/>
  <c r="O382" i="19" s="1"/>
  <c r="L383" i="19" s="1"/>
  <c r="M383" i="19" l="1"/>
  <c r="O383" i="19" s="1"/>
  <c r="L384" i="19" s="1"/>
  <c r="W393" i="19"/>
  <c r="Y393" i="19" s="1"/>
  <c r="V394" i="19" s="1"/>
  <c r="W394" i="19" l="1"/>
  <c r="Y394" i="19" s="1"/>
  <c r="V395" i="19" s="1"/>
  <c r="M384" i="19"/>
  <c r="O384" i="19" s="1"/>
  <c r="L385" i="19" s="1"/>
  <c r="M385" i="19" l="1"/>
  <c r="O385" i="19"/>
  <c r="L386" i="19" s="1"/>
  <c r="W395" i="19"/>
  <c r="Y395" i="19"/>
  <c r="V396" i="19" s="1"/>
  <c r="W396" i="19" l="1"/>
  <c r="Y396" i="19" s="1"/>
  <c r="V397" i="19" s="1"/>
  <c r="M386" i="19"/>
  <c r="O386" i="19" s="1"/>
  <c r="L387" i="19" s="1"/>
  <c r="M387" i="19" l="1"/>
  <c r="O387" i="19" s="1"/>
  <c r="L388" i="19" s="1"/>
  <c r="W397" i="19"/>
  <c r="Y397" i="19"/>
  <c r="V398" i="19" s="1"/>
  <c r="M388" i="19" l="1"/>
  <c r="O388" i="19"/>
  <c r="L389" i="19" s="1"/>
  <c r="W398" i="19"/>
  <c r="Y398" i="19" s="1"/>
  <c r="V399" i="19" s="1"/>
  <c r="W399" i="19" l="1"/>
  <c r="Y399" i="19" s="1"/>
  <c r="V400" i="19" s="1"/>
  <c r="M389" i="19"/>
  <c r="O389" i="19" s="1"/>
  <c r="L390" i="19" s="1"/>
  <c r="M390" i="19" l="1"/>
  <c r="O390" i="19" s="1"/>
  <c r="L391" i="19" s="1"/>
  <c r="W400" i="19"/>
  <c r="Y400" i="19"/>
  <c r="V401" i="19" s="1"/>
  <c r="M391" i="19" l="1"/>
  <c r="O391" i="19"/>
  <c r="L392" i="19" s="1"/>
  <c r="W401" i="19"/>
  <c r="Y401" i="19" s="1"/>
  <c r="V402" i="19" s="1"/>
  <c r="W402" i="19" l="1"/>
  <c r="Y402" i="19" s="1"/>
  <c r="V403" i="19" s="1"/>
  <c r="M392" i="19"/>
  <c r="O392" i="19"/>
  <c r="L393" i="19" s="1"/>
  <c r="W403" i="19" l="1"/>
  <c r="Y403" i="19"/>
  <c r="V404" i="19" s="1"/>
  <c r="M393" i="19"/>
  <c r="O393" i="19"/>
  <c r="L394" i="19" s="1"/>
  <c r="M394" i="19" l="1"/>
  <c r="O394" i="19" s="1"/>
  <c r="L395" i="19" s="1"/>
  <c r="W404" i="19"/>
  <c r="Y404" i="19"/>
  <c r="V405" i="19" s="1"/>
  <c r="M395" i="19" l="1"/>
  <c r="O395" i="19"/>
  <c r="L396" i="19" s="1"/>
  <c r="W405" i="19"/>
  <c r="Y405" i="19"/>
  <c r="V406" i="19" s="1"/>
  <c r="W406" i="19" l="1"/>
  <c r="Y406" i="19" s="1"/>
  <c r="V407" i="19" s="1"/>
  <c r="M396" i="19"/>
  <c r="O396" i="19" s="1"/>
  <c r="L397" i="19" s="1"/>
  <c r="M397" i="19" l="1"/>
  <c r="O397" i="19" s="1"/>
  <c r="L398" i="19" s="1"/>
  <c r="W407" i="19"/>
  <c r="Y407" i="19"/>
  <c r="V408" i="19" s="1"/>
  <c r="M398" i="19" l="1"/>
  <c r="O398" i="19"/>
  <c r="L399" i="19" s="1"/>
  <c r="W408" i="19"/>
  <c r="Y408" i="19"/>
  <c r="V409" i="19" s="1"/>
  <c r="W409" i="19" l="1"/>
  <c r="Y409" i="19" s="1"/>
  <c r="V410" i="19" s="1"/>
  <c r="M399" i="19"/>
  <c r="O399" i="19" s="1"/>
  <c r="L400" i="19" s="1"/>
  <c r="M400" i="19" l="1"/>
  <c r="O400" i="19" s="1"/>
  <c r="L401" i="19" s="1"/>
  <c r="W410" i="19"/>
  <c r="Y410" i="19"/>
  <c r="V411" i="19" s="1"/>
  <c r="M401" i="19" l="1"/>
  <c r="O401" i="19" s="1"/>
  <c r="L402" i="19" s="1"/>
  <c r="W411" i="19"/>
  <c r="Y411" i="19" s="1"/>
  <c r="V412" i="19" s="1"/>
  <c r="W412" i="19" l="1"/>
  <c r="Y412" i="19" s="1"/>
  <c r="V413" i="19" s="1"/>
  <c r="M402" i="19"/>
  <c r="O402" i="19" s="1"/>
  <c r="L403" i="19" s="1"/>
  <c r="M403" i="19" l="1"/>
  <c r="O403" i="19"/>
  <c r="L404" i="19" s="1"/>
  <c r="W413" i="19"/>
  <c r="Y413" i="19" s="1"/>
  <c r="V414" i="19" s="1"/>
  <c r="W414" i="19" l="1"/>
  <c r="Y414" i="19"/>
  <c r="V415" i="19" s="1"/>
  <c r="M404" i="19"/>
  <c r="O404" i="19" s="1"/>
  <c r="L405" i="19" s="1"/>
  <c r="M405" i="19" l="1"/>
  <c r="O405" i="19"/>
  <c r="L406" i="19" s="1"/>
  <c r="W415" i="19"/>
  <c r="Y415" i="19"/>
  <c r="V416" i="19" s="1"/>
  <c r="W416" i="19" l="1"/>
  <c r="Y416" i="19" s="1"/>
  <c r="V417" i="19" s="1"/>
  <c r="M406" i="19"/>
  <c r="O406" i="19" s="1"/>
  <c r="L407" i="19" s="1"/>
  <c r="M407" i="19" l="1"/>
  <c r="O407" i="19" s="1"/>
  <c r="L408" i="19" s="1"/>
  <c r="W417" i="19"/>
  <c r="Y417" i="19"/>
  <c r="V418" i="19" s="1"/>
  <c r="M408" i="19" l="1"/>
  <c r="O408" i="19"/>
  <c r="L409" i="19" s="1"/>
  <c r="W418" i="19"/>
  <c r="Y418" i="19"/>
  <c r="V419" i="19" s="1"/>
  <c r="W419" i="19" l="1"/>
  <c r="Y419" i="19" s="1"/>
  <c r="V420" i="19" s="1"/>
  <c r="M409" i="19"/>
  <c r="O409" i="19" s="1"/>
  <c r="L410" i="19" s="1"/>
  <c r="M410" i="19" l="1"/>
  <c r="O410" i="19"/>
  <c r="L411" i="19" s="1"/>
  <c r="W420" i="19"/>
  <c r="Y420" i="19" s="1"/>
  <c r="V421" i="19" s="1"/>
  <c r="W421" i="19" l="1"/>
  <c r="Y421" i="19" s="1"/>
  <c r="V422" i="19" s="1"/>
  <c r="M411" i="19"/>
  <c r="O411" i="19" s="1"/>
  <c r="L412" i="19" s="1"/>
  <c r="M412" i="19" l="1"/>
  <c r="O412" i="19" s="1"/>
  <c r="L413" i="19" s="1"/>
  <c r="W422" i="19"/>
  <c r="Y422" i="19" s="1"/>
  <c r="V423" i="19" s="1"/>
  <c r="W423" i="19" l="1"/>
  <c r="Y423" i="19"/>
  <c r="V424" i="19" s="1"/>
  <c r="M413" i="19"/>
  <c r="O413" i="19"/>
  <c r="L414" i="19" s="1"/>
  <c r="M414" i="19" l="1"/>
  <c r="O414" i="19" s="1"/>
  <c r="L415" i="19" s="1"/>
  <c r="W424" i="19"/>
  <c r="Y424" i="19" s="1"/>
  <c r="V425" i="19" s="1"/>
  <c r="W425" i="19" l="1"/>
  <c r="Y425" i="19"/>
  <c r="V426" i="19" s="1"/>
  <c r="M415" i="19"/>
  <c r="O415" i="19" s="1"/>
  <c r="L416" i="19" s="1"/>
  <c r="M416" i="19" l="1"/>
  <c r="O416" i="19" s="1"/>
  <c r="L417" i="19" s="1"/>
  <c r="W426" i="19"/>
  <c r="Y426" i="19" s="1"/>
  <c r="V427" i="19" s="1"/>
  <c r="W427" i="19" l="1"/>
  <c r="Y427" i="19" s="1"/>
  <c r="V428" i="19" s="1"/>
  <c r="M417" i="19"/>
  <c r="O417" i="19"/>
  <c r="L418" i="19" s="1"/>
  <c r="W428" i="19" l="1"/>
  <c r="Y428" i="19"/>
  <c r="V429" i="19" s="1"/>
  <c r="M418" i="19"/>
  <c r="O418" i="19"/>
  <c r="L419" i="19" s="1"/>
  <c r="M419" i="19" l="1"/>
  <c r="O419" i="19" s="1"/>
  <c r="L420" i="19" s="1"/>
  <c r="W429" i="19"/>
  <c r="Y429" i="19" s="1"/>
  <c r="V430" i="19" s="1"/>
  <c r="W430" i="19" l="1"/>
  <c r="Y430" i="19"/>
  <c r="V431" i="19" s="1"/>
  <c r="M420" i="19"/>
  <c r="O420" i="19" s="1"/>
  <c r="L421" i="19" s="1"/>
  <c r="M421" i="19" l="1"/>
  <c r="O421" i="19" s="1"/>
  <c r="L422" i="19" s="1"/>
  <c r="W431" i="19"/>
  <c r="Y431" i="19" s="1"/>
  <c r="V432" i="19" s="1"/>
  <c r="W432" i="19" l="1"/>
  <c r="Y432" i="19" s="1"/>
  <c r="V433" i="19" s="1"/>
  <c r="M422" i="19"/>
  <c r="O422" i="19" s="1"/>
  <c r="L423" i="19" s="1"/>
  <c r="M423" i="19" l="1"/>
  <c r="O423" i="19"/>
  <c r="L424" i="19" s="1"/>
  <c r="W433" i="19"/>
  <c r="Y433" i="19" s="1"/>
  <c r="V434" i="19" s="1"/>
  <c r="W434" i="19" l="1"/>
  <c r="Y434" i="19" s="1"/>
  <c r="V435" i="19" s="1"/>
  <c r="M424" i="19"/>
  <c r="O424" i="19" s="1"/>
  <c r="L425" i="19" s="1"/>
  <c r="M425" i="19" l="1"/>
  <c r="O425" i="19" s="1"/>
  <c r="L426" i="19" s="1"/>
  <c r="W435" i="19"/>
  <c r="Y435" i="19"/>
  <c r="V436" i="19" s="1"/>
  <c r="M426" i="19" l="1"/>
  <c r="O426" i="19"/>
  <c r="L427" i="19" s="1"/>
  <c r="W436" i="19"/>
  <c r="Y436" i="19" s="1"/>
  <c r="V437" i="19" s="1"/>
  <c r="W437" i="19" l="1"/>
  <c r="Y437" i="19" s="1"/>
  <c r="V438" i="19" s="1"/>
  <c r="M427" i="19"/>
  <c r="O427" i="19"/>
  <c r="L428" i="19" s="1"/>
  <c r="W438" i="19" l="1"/>
  <c r="Y438" i="19"/>
  <c r="V439" i="19" s="1"/>
  <c r="M428" i="19"/>
  <c r="O428" i="19"/>
  <c r="L429" i="19" s="1"/>
  <c r="M429" i="19" l="1"/>
  <c r="O429" i="19" s="1"/>
  <c r="L430" i="19" s="1"/>
  <c r="W439" i="19"/>
  <c r="Y439" i="19"/>
  <c r="V440" i="19" s="1"/>
  <c r="M430" i="19" l="1"/>
  <c r="O430" i="19" s="1"/>
  <c r="L431" i="19" s="1"/>
  <c r="W440" i="19"/>
  <c r="Y440" i="19"/>
  <c r="V441" i="19" s="1"/>
  <c r="M431" i="19" l="1"/>
  <c r="O431" i="19"/>
  <c r="L432" i="19" s="1"/>
  <c r="W441" i="19"/>
  <c r="Y441" i="19" s="1"/>
  <c r="V442" i="19" s="1"/>
  <c r="W442" i="19" l="1"/>
  <c r="Y442" i="19" s="1"/>
  <c r="V443" i="19" s="1"/>
  <c r="M432" i="19"/>
  <c r="O432" i="19" s="1"/>
  <c r="L433" i="19" s="1"/>
  <c r="M433" i="19" l="1"/>
  <c r="O433" i="19"/>
  <c r="L434" i="19" s="1"/>
  <c r="W443" i="19"/>
  <c r="Y443" i="19"/>
  <c r="V444" i="19" s="1"/>
  <c r="W444" i="19" l="1"/>
  <c r="Y444" i="19" s="1"/>
  <c r="V445" i="19" s="1"/>
  <c r="M434" i="19"/>
  <c r="O434" i="19" s="1"/>
  <c r="L435" i="19" s="1"/>
  <c r="M435" i="19" l="1"/>
  <c r="O435" i="19" s="1"/>
  <c r="L436" i="19" s="1"/>
  <c r="W445" i="19"/>
  <c r="Y445" i="19" s="1"/>
  <c r="V446" i="19" s="1"/>
  <c r="W446" i="19" l="1"/>
  <c r="Y446" i="19" s="1"/>
  <c r="V447" i="19" s="1"/>
  <c r="M436" i="19"/>
  <c r="O436" i="19"/>
  <c r="L437" i="19" s="1"/>
  <c r="W447" i="19" l="1"/>
  <c r="Y447" i="19" s="1"/>
  <c r="V448" i="19" s="1"/>
  <c r="M437" i="19"/>
  <c r="O437" i="19"/>
  <c r="L438" i="19" s="1"/>
  <c r="W448" i="19" l="1"/>
  <c r="Y448" i="19"/>
  <c r="V449" i="19" s="1"/>
  <c r="M438" i="19"/>
  <c r="O438" i="19"/>
  <c r="L439" i="19" s="1"/>
  <c r="M439" i="19" l="1"/>
  <c r="O439" i="19" s="1"/>
  <c r="L440" i="19" s="1"/>
  <c r="W449" i="19"/>
  <c r="Y449" i="19" s="1"/>
  <c r="V450" i="19" s="1"/>
  <c r="W450" i="19" l="1"/>
  <c r="Y450" i="19"/>
  <c r="V451" i="19" s="1"/>
  <c r="M440" i="19"/>
  <c r="O440" i="19" s="1"/>
  <c r="L441" i="19" s="1"/>
  <c r="M441" i="19" l="1"/>
  <c r="O441" i="19"/>
  <c r="L442" i="19" s="1"/>
  <c r="W451" i="19"/>
  <c r="Y451" i="19" s="1"/>
  <c r="V452" i="19" s="1"/>
  <c r="W452" i="19" l="1"/>
  <c r="Y452" i="19" s="1"/>
  <c r="V453" i="19" s="1"/>
  <c r="M442" i="19"/>
  <c r="O442" i="19"/>
  <c r="L443" i="19" s="1"/>
  <c r="W453" i="19" l="1"/>
  <c r="Y453" i="19"/>
  <c r="V454" i="19" s="1"/>
  <c r="M443" i="19"/>
  <c r="O443" i="19"/>
  <c r="L444" i="19" s="1"/>
  <c r="M444" i="19" l="1"/>
  <c r="O444" i="19" s="1"/>
  <c r="L445" i="19" s="1"/>
  <c r="W454" i="19"/>
  <c r="Y454" i="19" s="1"/>
  <c r="V455" i="19" s="1"/>
  <c r="W455" i="19" l="1"/>
  <c r="Y455" i="19"/>
  <c r="V456" i="19" s="1"/>
  <c r="M445" i="19"/>
  <c r="O445" i="19" s="1"/>
  <c r="L446" i="19" s="1"/>
  <c r="M446" i="19" l="1"/>
  <c r="O446" i="19" s="1"/>
  <c r="L447" i="19" s="1"/>
  <c r="W456" i="19"/>
  <c r="Y456" i="19" s="1"/>
  <c r="V457" i="19" s="1"/>
  <c r="W457" i="19" l="1"/>
  <c r="Y457" i="19" s="1"/>
  <c r="V458" i="19" s="1"/>
  <c r="M447" i="19"/>
  <c r="O447" i="19" s="1"/>
  <c r="L448" i="19" s="1"/>
  <c r="M448" i="19" l="1"/>
  <c r="O448" i="19"/>
  <c r="L449" i="19" s="1"/>
  <c r="W458" i="19"/>
  <c r="Y458" i="19" s="1"/>
  <c r="V459" i="19" s="1"/>
  <c r="W459" i="19" l="1"/>
  <c r="Y459" i="19"/>
  <c r="V460" i="19" s="1"/>
  <c r="M449" i="19"/>
  <c r="O449" i="19" s="1"/>
  <c r="L450" i="19" s="1"/>
  <c r="M450" i="19" l="1"/>
  <c r="O450" i="19" s="1"/>
  <c r="L451" i="19" s="1"/>
  <c r="W460" i="19"/>
  <c r="Y460" i="19"/>
  <c r="V461" i="19" s="1"/>
  <c r="M451" i="19" l="1"/>
  <c r="O451" i="19" s="1"/>
  <c r="L452" i="19" s="1"/>
  <c r="W461" i="19"/>
  <c r="Y461" i="19" s="1"/>
  <c r="V462" i="19" s="1"/>
  <c r="W462" i="19" l="1"/>
  <c r="Y462" i="19" s="1"/>
  <c r="V463" i="19" s="1"/>
  <c r="M452" i="19"/>
  <c r="O452" i="19"/>
  <c r="L453" i="19" s="1"/>
  <c r="W463" i="19" l="1"/>
  <c r="Y463" i="19" s="1"/>
  <c r="V464" i="19" s="1"/>
  <c r="M453" i="19"/>
  <c r="O453" i="19"/>
  <c r="L454" i="19" s="1"/>
  <c r="W464" i="19" l="1"/>
  <c r="Y464" i="19"/>
  <c r="V465" i="19" s="1"/>
  <c r="M454" i="19"/>
  <c r="O454" i="19" s="1"/>
  <c r="L455" i="19" s="1"/>
  <c r="M455" i="19" l="1"/>
  <c r="O455" i="19" s="1"/>
  <c r="L456" i="19" s="1"/>
  <c r="W465" i="19"/>
  <c r="Y465" i="19" s="1"/>
  <c r="V466" i="19" s="1"/>
  <c r="W466" i="19" l="1"/>
  <c r="Y466" i="19" s="1"/>
  <c r="V467" i="19" s="1"/>
  <c r="M456" i="19"/>
  <c r="O456" i="19"/>
  <c r="L457" i="19" s="1"/>
  <c r="W467" i="19" l="1"/>
  <c r="Y467" i="19" s="1"/>
  <c r="V468" i="19" s="1"/>
  <c r="M457" i="19"/>
  <c r="O457" i="19"/>
  <c r="L458" i="19" s="1"/>
  <c r="W468" i="19" l="1"/>
  <c r="Y468" i="19" s="1"/>
  <c r="V469" i="19" s="1"/>
  <c r="M458" i="19"/>
  <c r="O458" i="19"/>
  <c r="L459" i="19" s="1"/>
  <c r="W469" i="19" l="1"/>
  <c r="Y469" i="19"/>
  <c r="V470" i="19" s="1"/>
  <c r="M459" i="19"/>
  <c r="O459" i="19" s="1"/>
  <c r="L460" i="19" s="1"/>
  <c r="M460" i="19" l="1"/>
  <c r="O460" i="19" s="1"/>
  <c r="L461" i="19" s="1"/>
  <c r="W470" i="19"/>
  <c r="Y470" i="19"/>
  <c r="V471" i="19" s="1"/>
  <c r="M461" i="19" l="1"/>
  <c r="O461" i="19" s="1"/>
  <c r="L462" i="19" s="1"/>
  <c r="W471" i="19"/>
  <c r="Y471" i="19" s="1"/>
  <c r="V472" i="19" s="1"/>
  <c r="W472" i="19" l="1"/>
  <c r="Y472" i="19" s="1"/>
  <c r="V473" i="19" s="1"/>
  <c r="M462" i="19"/>
  <c r="O462" i="19" s="1"/>
  <c r="L463" i="19" s="1"/>
  <c r="M463" i="19" l="1"/>
  <c r="O463" i="19"/>
  <c r="L464" i="19" s="1"/>
  <c r="W473" i="19"/>
  <c r="Y473" i="19"/>
  <c r="V474" i="19" s="1"/>
  <c r="W474" i="19" l="1"/>
  <c r="Y474" i="19" s="1"/>
  <c r="V475" i="19" s="1"/>
  <c r="M464" i="19"/>
  <c r="O464" i="19" s="1"/>
  <c r="L465" i="19" s="1"/>
  <c r="M465" i="19" l="1"/>
  <c r="O465" i="19" s="1"/>
  <c r="L466" i="19" s="1"/>
  <c r="W475" i="19"/>
  <c r="Y475" i="19"/>
  <c r="V476" i="19" s="1"/>
  <c r="M466" i="19" l="1"/>
  <c r="O466" i="19" s="1"/>
  <c r="L467" i="19" s="1"/>
  <c r="W476" i="19"/>
  <c r="Y476" i="19" s="1"/>
  <c r="V477" i="19" s="1"/>
  <c r="W477" i="19" l="1"/>
  <c r="Y477" i="19" s="1"/>
  <c r="V478" i="19" s="1"/>
  <c r="M467" i="19"/>
  <c r="O467" i="19" s="1"/>
  <c r="L468" i="19" s="1"/>
  <c r="M468" i="19" l="1"/>
  <c r="O468" i="19"/>
  <c r="L469" i="19" s="1"/>
  <c r="W478" i="19"/>
  <c r="Y478" i="19"/>
  <c r="V479" i="19" s="1"/>
  <c r="W479" i="19" l="1"/>
  <c r="Y479" i="19"/>
  <c r="V480" i="19" s="1"/>
  <c r="M469" i="19"/>
  <c r="O469" i="19" s="1"/>
  <c r="L470" i="19" s="1"/>
  <c r="M470" i="19" l="1"/>
  <c r="O470" i="19" s="1"/>
  <c r="L471" i="19" s="1"/>
  <c r="W480" i="19"/>
  <c r="Y480" i="19"/>
  <c r="V481" i="19" s="1"/>
  <c r="M471" i="19" l="1"/>
  <c r="O471" i="19"/>
  <c r="L472" i="19" s="1"/>
  <c r="W481" i="19"/>
  <c r="Y481" i="19" s="1"/>
  <c r="V482" i="19" s="1"/>
  <c r="W482" i="19" l="1"/>
  <c r="Y482" i="19" s="1"/>
  <c r="V483" i="19" s="1"/>
  <c r="M472" i="19"/>
  <c r="O472" i="19" s="1"/>
  <c r="L473" i="19" s="1"/>
  <c r="M473" i="19" l="1"/>
  <c r="O473" i="19"/>
  <c r="L474" i="19" s="1"/>
  <c r="W483" i="19"/>
  <c r="Y483" i="19" s="1"/>
  <c r="V484" i="19" s="1"/>
  <c r="W484" i="19" l="1"/>
  <c r="Y484" i="19"/>
  <c r="V485" i="19" s="1"/>
  <c r="M474" i="19"/>
  <c r="O474" i="19" s="1"/>
  <c r="L475" i="19" s="1"/>
  <c r="M475" i="19" l="1"/>
  <c r="O475" i="19" s="1"/>
  <c r="L476" i="19" s="1"/>
  <c r="W485" i="19"/>
  <c r="Y485" i="19"/>
  <c r="V486" i="19" s="1"/>
  <c r="M476" i="19" l="1"/>
  <c r="O476" i="19"/>
  <c r="L477" i="19" s="1"/>
  <c r="W486" i="19"/>
  <c r="Y486" i="19" s="1"/>
  <c r="V487" i="19" s="1"/>
  <c r="W487" i="19" l="1"/>
  <c r="Y487" i="19" s="1"/>
  <c r="V488" i="19" s="1"/>
  <c r="M477" i="19"/>
  <c r="O477" i="19" s="1"/>
  <c r="L478" i="19" s="1"/>
  <c r="M478" i="19" l="1"/>
  <c r="O478" i="19"/>
  <c r="L479" i="19" s="1"/>
  <c r="W488" i="19"/>
  <c r="Y488" i="19" s="1"/>
  <c r="V489" i="19" s="1"/>
  <c r="W489" i="19" l="1"/>
  <c r="Y489" i="19" s="1"/>
  <c r="V490" i="19" s="1"/>
  <c r="M479" i="19"/>
  <c r="O479" i="19" s="1"/>
  <c r="L480" i="19" s="1"/>
  <c r="M480" i="19" l="1"/>
  <c r="O480" i="19" s="1"/>
  <c r="L481" i="19" s="1"/>
  <c r="W490" i="19"/>
  <c r="Y490" i="19"/>
  <c r="V491" i="19" s="1"/>
  <c r="M481" i="19" l="1"/>
  <c r="O481" i="19"/>
  <c r="L482" i="19" s="1"/>
  <c r="W491" i="19"/>
  <c r="Y491" i="19" s="1"/>
  <c r="P52" i="18"/>
  <c r="J52" i="18"/>
  <c r="O50" i="18"/>
  <c r="L50" i="18"/>
  <c r="I50" i="18"/>
  <c r="F50" i="18"/>
  <c r="P40" i="18"/>
  <c r="J40" i="18"/>
  <c r="P53" i="18"/>
  <c r="O53" i="18"/>
  <c r="N53" i="18"/>
  <c r="M53" i="18"/>
  <c r="L53" i="18"/>
  <c r="K53" i="18"/>
  <c r="J53" i="18"/>
  <c r="I53" i="18"/>
  <c r="H53" i="18"/>
  <c r="G53" i="18"/>
  <c r="F53" i="18"/>
  <c r="E53" i="18"/>
  <c r="P29" i="18"/>
  <c r="O29" i="18"/>
  <c r="N29" i="18"/>
  <c r="M29" i="18"/>
  <c r="L29" i="18"/>
  <c r="K29" i="18"/>
  <c r="J29" i="18"/>
  <c r="I29" i="18"/>
  <c r="H29" i="18"/>
  <c r="G29" i="18"/>
  <c r="F29" i="18"/>
  <c r="E29" i="18"/>
  <c r="P28" i="18"/>
  <c r="O28" i="18"/>
  <c r="N28" i="18"/>
  <c r="M28" i="18"/>
  <c r="L28" i="18"/>
  <c r="K28" i="18"/>
  <c r="J28" i="18"/>
  <c r="I28" i="18"/>
  <c r="H28" i="18"/>
  <c r="G28" i="18"/>
  <c r="F28" i="18"/>
  <c r="E28" i="18"/>
  <c r="P20" i="18"/>
  <c r="M20" i="18"/>
  <c r="J20" i="18"/>
  <c r="G20" i="18"/>
  <c r="F18" i="18"/>
  <c r="G18" i="18"/>
  <c r="H18" i="18"/>
  <c r="I18" i="18"/>
  <c r="J18" i="18"/>
  <c r="K18" i="18"/>
  <c r="L18" i="18"/>
  <c r="M18" i="18"/>
  <c r="N18" i="18"/>
  <c r="O18" i="18"/>
  <c r="P18" i="18"/>
  <c r="E18" i="18"/>
  <c r="P17" i="18"/>
  <c r="O16" i="18"/>
  <c r="O15" i="18"/>
  <c r="M17" i="18"/>
  <c r="L16" i="18"/>
  <c r="L15" i="18"/>
  <c r="J17" i="18"/>
  <c r="I16" i="18"/>
  <c r="I15" i="18"/>
  <c r="G17" i="18"/>
  <c r="F16" i="18"/>
  <c r="F15" i="18"/>
  <c r="K13" i="18"/>
  <c r="Q13" i="18" s="1"/>
  <c r="Q14" i="18"/>
  <c r="Q21" i="18"/>
  <c r="Q27" i="18"/>
  <c r="Q32" i="18"/>
  <c r="Q41" i="18"/>
  <c r="Q45" i="18"/>
  <c r="Q51" i="18"/>
  <c r="Q52" i="18"/>
  <c r="P12" i="18"/>
  <c r="J12" i="18"/>
  <c r="D71" i="16"/>
  <c r="D72" i="16"/>
  <c r="D74" i="16"/>
  <c r="D67" i="16"/>
  <c r="M61" i="16"/>
  <c r="M62" i="16"/>
  <c r="M18" i="16"/>
  <c r="L61" i="16"/>
  <c r="L62" i="16"/>
  <c r="L18" i="16"/>
  <c r="K61" i="16"/>
  <c r="K62" i="16"/>
  <c r="K18" i="16"/>
  <c r="J61" i="16"/>
  <c r="J62" i="16"/>
  <c r="J18" i="16"/>
  <c r="I61" i="16"/>
  <c r="I62" i="16"/>
  <c r="I18" i="16"/>
  <c r="H61" i="16"/>
  <c r="H62" i="16"/>
  <c r="H18" i="16"/>
  <c r="G61" i="16"/>
  <c r="G62" i="16"/>
  <c r="G18" i="16"/>
  <c r="F61" i="16"/>
  <c r="F62" i="16"/>
  <c r="F18" i="16"/>
  <c r="E61" i="16"/>
  <c r="E62" i="16"/>
  <c r="E18" i="16"/>
  <c r="D61" i="16"/>
  <c r="D62" i="16"/>
  <c r="D18" i="16"/>
  <c r="M59" i="16"/>
  <c r="M58" i="16"/>
  <c r="L59" i="16"/>
  <c r="L58" i="16"/>
  <c r="K59" i="16"/>
  <c r="K58" i="16"/>
  <c r="J59" i="16"/>
  <c r="J58" i="16"/>
  <c r="I59" i="16"/>
  <c r="I58" i="16"/>
  <c r="H59" i="16"/>
  <c r="H58" i="16"/>
  <c r="G59" i="16"/>
  <c r="G58" i="16"/>
  <c r="F59" i="16"/>
  <c r="F58" i="16"/>
  <c r="E59" i="16"/>
  <c r="E58" i="16"/>
  <c r="D59" i="16"/>
  <c r="D58" i="16"/>
  <c r="E53" i="16"/>
  <c r="E54" i="16" s="1"/>
  <c r="E55" i="16" s="1"/>
  <c r="E28" i="16" s="1"/>
  <c r="E31" i="16" s="1"/>
  <c r="E43" i="16" s="1"/>
  <c r="D52" i="16"/>
  <c r="D54" i="16"/>
  <c r="D55" i="16" s="1"/>
  <c r="D28" i="16" s="1"/>
  <c r="D31" i="16" s="1"/>
  <c r="D43" i="16" s="1"/>
  <c r="D45" i="16" s="1"/>
  <c r="D46" i="16" s="1"/>
  <c r="E51" i="16"/>
  <c r="F51" i="16"/>
  <c r="E50" i="16"/>
  <c r="D42" i="16"/>
  <c r="D38" i="16"/>
  <c r="D44" i="16"/>
  <c r="J37" i="16"/>
  <c r="K37" i="16"/>
  <c r="L37" i="16"/>
  <c r="M37" i="16"/>
  <c r="E37" i="16"/>
  <c r="F37" i="16"/>
  <c r="G37" i="16"/>
  <c r="H37" i="16"/>
  <c r="E34" i="16"/>
  <c r="F34" i="16"/>
  <c r="I26" i="16"/>
  <c r="I42" i="16"/>
  <c r="D26" i="16"/>
  <c r="K24" i="16"/>
  <c r="L24" i="16"/>
  <c r="M24" i="16"/>
  <c r="J24" i="16"/>
  <c r="E24" i="16"/>
  <c r="E26" i="16" s="1"/>
  <c r="E42" i="16" s="1"/>
  <c r="J22" i="16"/>
  <c r="K22" i="16"/>
  <c r="L22" i="16"/>
  <c r="M22" i="16"/>
  <c r="E22" i="16"/>
  <c r="F22" i="16"/>
  <c r="G22" i="16"/>
  <c r="H22" i="16"/>
  <c r="J21" i="16"/>
  <c r="J26" i="16"/>
  <c r="J42" i="16"/>
  <c r="E21" i="16"/>
  <c r="M17" i="16"/>
  <c r="L17" i="16"/>
  <c r="K17" i="16"/>
  <c r="J17" i="16"/>
  <c r="I17" i="16"/>
  <c r="H17" i="16"/>
  <c r="G17" i="16"/>
  <c r="F17" i="16"/>
  <c r="E17" i="16"/>
  <c r="D17" i="16"/>
  <c r="M12" i="16"/>
  <c r="L12" i="16"/>
  <c r="K12" i="16"/>
  <c r="J12" i="16"/>
  <c r="I12" i="16"/>
  <c r="H12" i="16"/>
  <c r="G12" i="16"/>
  <c r="F12" i="16"/>
  <c r="E12" i="16"/>
  <c r="D12" i="16"/>
  <c r="H19" i="16"/>
  <c r="H41" i="16"/>
  <c r="K19" i="16"/>
  <c r="K41" i="16"/>
  <c r="E52" i="16"/>
  <c r="D19" i="16"/>
  <c r="D41" i="16"/>
  <c r="K21" i="16"/>
  <c r="K26" i="16"/>
  <c r="K42" i="16"/>
  <c r="I19" i="16"/>
  <c r="I41" i="16"/>
  <c r="D75" i="16"/>
  <c r="G19" i="16"/>
  <c r="G41" i="16"/>
  <c r="F19" i="16"/>
  <c r="F41" i="16"/>
  <c r="L19" i="16"/>
  <c r="L41" i="16"/>
  <c r="J19" i="16"/>
  <c r="J41" i="16"/>
  <c r="F38" i="16"/>
  <c r="F44" i="16"/>
  <c r="G34" i="16"/>
  <c r="G51" i="16"/>
  <c r="E19" i="16"/>
  <c r="E41" i="16"/>
  <c r="M19" i="16"/>
  <c r="M41" i="16"/>
  <c r="E38" i="16"/>
  <c r="E44" i="16"/>
  <c r="F50" i="16"/>
  <c r="G50" i="16"/>
  <c r="H50" i="16"/>
  <c r="I50" i="16"/>
  <c r="J50" i="16"/>
  <c r="K50" i="16"/>
  <c r="L50" i="16"/>
  <c r="M50" i="16"/>
  <c r="F21" i="16"/>
  <c r="L21" i="16"/>
  <c r="M21" i="16"/>
  <c r="M26" i="16"/>
  <c r="M42" i="16"/>
  <c r="G38" i="16"/>
  <c r="G44" i="16"/>
  <c r="H34" i="16"/>
  <c r="G21" i="16"/>
  <c r="G52" i="16"/>
  <c r="H51" i="16"/>
  <c r="L26" i="16"/>
  <c r="L42" i="16"/>
  <c r="F52" i="16"/>
  <c r="H21" i="16"/>
  <c r="H38" i="16"/>
  <c r="H44" i="16"/>
  <c r="I34" i="16"/>
  <c r="I51" i="16"/>
  <c r="H52" i="16"/>
  <c r="J51" i="16"/>
  <c r="I52" i="16"/>
  <c r="I38" i="16"/>
  <c r="I44" i="16"/>
  <c r="J34" i="16"/>
  <c r="K34" i="16"/>
  <c r="J38" i="16"/>
  <c r="J44" i="16"/>
  <c r="K51" i="16"/>
  <c r="J52" i="16"/>
  <c r="K52" i="16"/>
  <c r="L51" i="16"/>
  <c r="L34" i="16"/>
  <c r="K38" i="16"/>
  <c r="K44" i="16"/>
  <c r="L38" i="16"/>
  <c r="L44" i="16"/>
  <c r="M34" i="16"/>
  <c r="M38" i="16"/>
  <c r="M44" i="16"/>
  <c r="L52" i="16"/>
  <c r="M51" i="16"/>
  <c r="M52" i="16"/>
  <c r="C19" i="17"/>
  <c r="C46" i="17"/>
  <c r="C20" i="17"/>
  <c r="Q21" i="15"/>
  <c r="Q7" i="15"/>
  <c r="O50" i="15"/>
  <c r="O6" i="15"/>
  <c r="N50" i="15"/>
  <c r="N6" i="15"/>
  <c r="M50" i="15"/>
  <c r="M6" i="15"/>
  <c r="L50" i="15"/>
  <c r="L6" i="15"/>
  <c r="K50" i="15"/>
  <c r="K6" i="15"/>
  <c r="J50" i="15"/>
  <c r="J6" i="15"/>
  <c r="I50" i="15"/>
  <c r="I6" i="15"/>
  <c r="H50" i="15"/>
  <c r="H6" i="15"/>
  <c r="G50" i="15"/>
  <c r="G6" i="15"/>
  <c r="F50" i="15"/>
  <c r="F6" i="15"/>
  <c r="E50" i="15"/>
  <c r="E6" i="15"/>
  <c r="D50" i="15"/>
  <c r="D6" i="15"/>
  <c r="D62" i="14"/>
  <c r="E62" i="14"/>
  <c r="F62" i="14"/>
  <c r="G62" i="14"/>
  <c r="H60" i="14"/>
  <c r="H58" i="14"/>
  <c r="H56" i="14"/>
  <c r="O53" i="15"/>
  <c r="H55" i="14"/>
  <c r="O52" i="15" s="1"/>
  <c r="H52" i="14"/>
  <c r="O49" i="15" s="1"/>
  <c r="H51" i="14"/>
  <c r="O48" i="15" s="1"/>
  <c r="H50" i="14"/>
  <c r="O47" i="15"/>
  <c r="H49" i="14"/>
  <c r="O46" i="15" s="1"/>
  <c r="H47" i="14"/>
  <c r="O44" i="15"/>
  <c r="H46" i="14"/>
  <c r="O43" i="15"/>
  <c r="H45" i="14"/>
  <c r="O42" i="15" s="1"/>
  <c r="H43" i="14"/>
  <c r="O40" i="15" s="1"/>
  <c r="H42" i="14"/>
  <c r="O39" i="15" s="1"/>
  <c r="H41" i="14"/>
  <c r="O38" i="15" s="1"/>
  <c r="H40" i="14"/>
  <c r="O37" i="15"/>
  <c r="H39" i="14"/>
  <c r="O36" i="15" s="1"/>
  <c r="H38" i="14"/>
  <c r="O35" i="15" s="1"/>
  <c r="H37" i="14"/>
  <c r="O34" i="15" s="1"/>
  <c r="H36" i="14"/>
  <c r="O33" i="15"/>
  <c r="H34" i="14"/>
  <c r="O31" i="15" s="1"/>
  <c r="H33" i="14"/>
  <c r="O30" i="15" s="1"/>
  <c r="H32" i="14"/>
  <c r="O29" i="15"/>
  <c r="H31" i="14"/>
  <c r="O28" i="15" s="1"/>
  <c r="H29" i="14"/>
  <c r="O26" i="15" s="1"/>
  <c r="H28" i="14"/>
  <c r="O25" i="15"/>
  <c r="H27" i="14"/>
  <c r="O24" i="15" s="1"/>
  <c r="H26" i="14"/>
  <c r="O23" i="15" s="1"/>
  <c r="H25" i="14"/>
  <c r="O22" i="15" s="1"/>
  <c r="H23" i="14"/>
  <c r="O20" i="15"/>
  <c r="H22" i="14"/>
  <c r="O19" i="15" s="1"/>
  <c r="H21" i="14"/>
  <c r="O18" i="15" s="1"/>
  <c r="H20" i="14"/>
  <c r="O17" i="15"/>
  <c r="H19" i="14"/>
  <c r="O16" i="15" s="1"/>
  <c r="H18" i="14"/>
  <c r="O15" i="15"/>
  <c r="H16" i="14"/>
  <c r="O13" i="15"/>
  <c r="H15" i="14"/>
  <c r="O12" i="15" s="1"/>
  <c r="H14" i="14"/>
  <c r="O11" i="15" s="1"/>
  <c r="H10" i="14"/>
  <c r="H9" i="14"/>
  <c r="O7" i="15" s="1"/>
  <c r="H7" i="14"/>
  <c r="O5" i="15" s="1"/>
  <c r="H4" i="14"/>
  <c r="D62" i="13"/>
  <c r="E62" i="13"/>
  <c r="F62" i="13"/>
  <c r="G62" i="13"/>
  <c r="H60" i="13"/>
  <c r="H58" i="13"/>
  <c r="H56" i="13"/>
  <c r="N53" i="15" s="1"/>
  <c r="H55" i="13"/>
  <c r="N52" i="15"/>
  <c r="H52" i="13"/>
  <c r="N49" i="15" s="1"/>
  <c r="H51" i="13"/>
  <c r="N48" i="15"/>
  <c r="H50" i="13"/>
  <c r="N47" i="15" s="1"/>
  <c r="H49" i="13"/>
  <c r="N46" i="15" s="1"/>
  <c r="H47" i="13"/>
  <c r="N44" i="15" s="1"/>
  <c r="H46" i="13"/>
  <c r="N43" i="15" s="1"/>
  <c r="H45" i="13"/>
  <c r="N42" i="15" s="1"/>
  <c r="H43" i="13"/>
  <c r="N40" i="15" s="1"/>
  <c r="H42" i="13"/>
  <c r="N39" i="15" s="1"/>
  <c r="H41" i="13"/>
  <c r="N38" i="15" s="1"/>
  <c r="H40" i="13"/>
  <c r="N37" i="15"/>
  <c r="H39" i="13"/>
  <c r="N36" i="15" s="1"/>
  <c r="H38" i="13"/>
  <c r="N35" i="15" s="1"/>
  <c r="H37" i="13"/>
  <c r="N34" i="15" s="1"/>
  <c r="H36" i="13"/>
  <c r="N33" i="15" s="1"/>
  <c r="H34" i="13"/>
  <c r="N31" i="15"/>
  <c r="H33" i="13"/>
  <c r="N30" i="15" s="1"/>
  <c r="H32" i="13"/>
  <c r="N29" i="15" s="1"/>
  <c r="H31" i="13"/>
  <c r="N28" i="15" s="1"/>
  <c r="H29" i="13"/>
  <c r="N26" i="15" s="1"/>
  <c r="H28" i="13"/>
  <c r="N25" i="15" s="1"/>
  <c r="H27" i="13"/>
  <c r="N24" i="15"/>
  <c r="H26" i="13"/>
  <c r="N23" i="15" s="1"/>
  <c r="H25" i="13"/>
  <c r="N22" i="15" s="1"/>
  <c r="H23" i="13"/>
  <c r="N20" i="15" s="1"/>
  <c r="H22" i="13"/>
  <c r="N19" i="15" s="1"/>
  <c r="H21" i="13"/>
  <c r="N18" i="15"/>
  <c r="H20" i="13"/>
  <c r="N17" i="15" s="1"/>
  <c r="H19" i="13"/>
  <c r="N16" i="15" s="1"/>
  <c r="H18" i="13"/>
  <c r="N15" i="15" s="1"/>
  <c r="H16" i="13"/>
  <c r="N13" i="15" s="1"/>
  <c r="H15" i="13"/>
  <c r="N12" i="15"/>
  <c r="H14" i="13"/>
  <c r="N11" i="15" s="1"/>
  <c r="H10" i="13"/>
  <c r="H9" i="13"/>
  <c r="N7" i="15" s="1"/>
  <c r="H7" i="13"/>
  <c r="N5" i="15" s="1"/>
  <c r="H4" i="13"/>
  <c r="D62" i="12"/>
  <c r="E62" i="12"/>
  <c r="F62" i="12"/>
  <c r="G62" i="12"/>
  <c r="H60" i="12"/>
  <c r="H58" i="12"/>
  <c r="H56" i="12"/>
  <c r="M53" i="15" s="1"/>
  <c r="H55" i="12"/>
  <c r="M52" i="15" s="1"/>
  <c r="H52" i="12"/>
  <c r="M49" i="15"/>
  <c r="H51" i="12"/>
  <c r="M48" i="15" s="1"/>
  <c r="H50" i="12"/>
  <c r="M47" i="15" s="1"/>
  <c r="H49" i="12"/>
  <c r="M46" i="15" s="1"/>
  <c r="H47" i="12"/>
  <c r="M44" i="15" s="1"/>
  <c r="H46" i="12"/>
  <c r="M43" i="15" s="1"/>
  <c r="H45" i="12"/>
  <c r="M42" i="15" s="1"/>
  <c r="H43" i="12"/>
  <c r="M40" i="15" s="1"/>
  <c r="H42" i="12"/>
  <c r="M39" i="15" s="1"/>
  <c r="H41" i="12"/>
  <c r="M38" i="15"/>
  <c r="H40" i="12"/>
  <c r="M37" i="15" s="1"/>
  <c r="H39" i="12"/>
  <c r="M36" i="15" s="1"/>
  <c r="H38" i="12"/>
  <c r="M35" i="15" s="1"/>
  <c r="H37" i="12"/>
  <c r="M34" i="15" s="1"/>
  <c r="H36" i="12"/>
  <c r="M33" i="15" s="1"/>
  <c r="H34" i="12"/>
  <c r="M31" i="15" s="1"/>
  <c r="H33" i="12"/>
  <c r="M30" i="15"/>
  <c r="H32" i="12"/>
  <c r="M29" i="15" s="1"/>
  <c r="H31" i="12"/>
  <c r="M28" i="15" s="1"/>
  <c r="H29" i="12"/>
  <c r="M26" i="15"/>
  <c r="H28" i="12"/>
  <c r="M25" i="15" s="1"/>
  <c r="H27" i="12"/>
  <c r="M24" i="15" s="1"/>
  <c r="H26" i="12"/>
  <c r="M23" i="15" s="1"/>
  <c r="H25" i="12"/>
  <c r="M22" i="15" s="1"/>
  <c r="H23" i="12"/>
  <c r="M20" i="15"/>
  <c r="H22" i="12"/>
  <c r="M19" i="15" s="1"/>
  <c r="H21" i="12"/>
  <c r="M18" i="15"/>
  <c r="H20" i="12"/>
  <c r="M17" i="15" s="1"/>
  <c r="H19" i="12"/>
  <c r="M16" i="15" s="1"/>
  <c r="H18" i="12"/>
  <c r="M15" i="15"/>
  <c r="H16" i="12"/>
  <c r="M13" i="15" s="1"/>
  <c r="H15" i="12"/>
  <c r="M12" i="15"/>
  <c r="H14" i="12"/>
  <c r="M11" i="15" s="1"/>
  <c r="H10" i="12"/>
  <c r="H9" i="12"/>
  <c r="M7" i="15" s="1"/>
  <c r="H7" i="12"/>
  <c r="M5" i="15" s="1"/>
  <c r="H4" i="12"/>
  <c r="D62" i="11"/>
  <c r="E62" i="11"/>
  <c r="F62" i="11"/>
  <c r="G62" i="11"/>
  <c r="H60" i="11"/>
  <c r="H58" i="11"/>
  <c r="H56" i="11"/>
  <c r="L53" i="15" s="1"/>
  <c r="H55" i="11"/>
  <c r="L52" i="15" s="1"/>
  <c r="H52" i="11"/>
  <c r="L49" i="15" s="1"/>
  <c r="H51" i="11"/>
  <c r="L48" i="15" s="1"/>
  <c r="H50" i="11"/>
  <c r="L47" i="15" s="1"/>
  <c r="H49" i="11"/>
  <c r="L46" i="15" s="1"/>
  <c r="H47" i="11"/>
  <c r="L44" i="15"/>
  <c r="H46" i="11"/>
  <c r="L43" i="15" s="1"/>
  <c r="H45" i="11"/>
  <c r="L42" i="15" s="1"/>
  <c r="H43" i="11"/>
  <c r="L40" i="15"/>
  <c r="H42" i="11"/>
  <c r="L39" i="15"/>
  <c r="H41" i="11"/>
  <c r="L38" i="15" s="1"/>
  <c r="H40" i="11"/>
  <c r="L37" i="15" s="1"/>
  <c r="H39" i="11"/>
  <c r="L36" i="15" s="1"/>
  <c r="H38" i="11"/>
  <c r="L35" i="15"/>
  <c r="H37" i="11"/>
  <c r="L34" i="15" s="1"/>
  <c r="H36" i="11"/>
  <c r="L33" i="15"/>
  <c r="H34" i="11"/>
  <c r="L31" i="15"/>
  <c r="H33" i="11"/>
  <c r="L30" i="15" s="1"/>
  <c r="H32" i="11"/>
  <c r="L29" i="15" s="1"/>
  <c r="H31" i="11"/>
  <c r="L28" i="15"/>
  <c r="H29" i="11"/>
  <c r="L26" i="15"/>
  <c r="H28" i="11"/>
  <c r="L25" i="15" s="1"/>
  <c r="H27" i="11"/>
  <c r="L24" i="15" s="1"/>
  <c r="H26" i="11"/>
  <c r="L23" i="15" s="1"/>
  <c r="H25" i="11"/>
  <c r="L22" i="15"/>
  <c r="H23" i="11"/>
  <c r="L20" i="15" s="1"/>
  <c r="H22" i="11"/>
  <c r="L19" i="15"/>
  <c r="H21" i="11"/>
  <c r="L18" i="15" s="1"/>
  <c r="H20" i="11"/>
  <c r="L17" i="15" s="1"/>
  <c r="H19" i="11"/>
  <c r="L16" i="15" s="1"/>
  <c r="H18" i="11"/>
  <c r="L15" i="15"/>
  <c r="H16" i="11"/>
  <c r="L13" i="15"/>
  <c r="H15" i="11"/>
  <c r="L12" i="15" s="1"/>
  <c r="H14" i="11"/>
  <c r="L11" i="15"/>
  <c r="H10" i="11"/>
  <c r="H9" i="11"/>
  <c r="L7" i="15" s="1"/>
  <c r="H7" i="11"/>
  <c r="L5" i="15"/>
  <c r="H4" i="11"/>
  <c r="H60" i="10"/>
  <c r="H58" i="10"/>
  <c r="H56" i="10"/>
  <c r="K53" i="15" s="1"/>
  <c r="H55" i="10"/>
  <c r="K52" i="15" s="1"/>
  <c r="H52" i="10"/>
  <c r="K49" i="15" s="1"/>
  <c r="H51" i="10"/>
  <c r="K48" i="15" s="1"/>
  <c r="H50" i="10"/>
  <c r="K47" i="15" s="1"/>
  <c r="H49" i="10"/>
  <c r="K46" i="15"/>
  <c r="H47" i="10"/>
  <c r="K44" i="15" s="1"/>
  <c r="H46" i="10"/>
  <c r="K43" i="15"/>
  <c r="H45" i="10"/>
  <c r="K42" i="15" s="1"/>
  <c r="H43" i="10"/>
  <c r="K40" i="15" s="1"/>
  <c r="H42" i="10"/>
  <c r="K39" i="15"/>
  <c r="H41" i="10"/>
  <c r="K38" i="15" s="1"/>
  <c r="H40" i="10"/>
  <c r="K37" i="15"/>
  <c r="H39" i="10"/>
  <c r="K36" i="15" s="1"/>
  <c r="H38" i="10"/>
  <c r="K35" i="15" s="1"/>
  <c r="H37" i="10"/>
  <c r="K34" i="15" s="1"/>
  <c r="H36" i="10"/>
  <c r="K33" i="15" s="1"/>
  <c r="H34" i="10"/>
  <c r="K31" i="15"/>
  <c r="H33" i="10"/>
  <c r="K30" i="15" s="1"/>
  <c r="H32" i="10"/>
  <c r="K29" i="15" s="1"/>
  <c r="H31" i="10"/>
  <c r="K28" i="15" s="1"/>
  <c r="H29" i="10"/>
  <c r="K26" i="15" s="1"/>
  <c r="H28" i="10"/>
  <c r="K25" i="15" s="1"/>
  <c r="H27" i="10"/>
  <c r="K24" i="15" s="1"/>
  <c r="H26" i="10"/>
  <c r="K23" i="15" s="1"/>
  <c r="H25" i="10"/>
  <c r="K22" i="15"/>
  <c r="H23" i="10"/>
  <c r="K20" i="15" s="1"/>
  <c r="H22" i="10"/>
  <c r="K19" i="15" s="1"/>
  <c r="H21" i="10"/>
  <c r="K18" i="15" s="1"/>
  <c r="H20" i="10"/>
  <c r="K17" i="15" s="1"/>
  <c r="H19" i="10"/>
  <c r="K16" i="15"/>
  <c r="H18" i="10"/>
  <c r="K15" i="15" s="1"/>
  <c r="H16" i="10"/>
  <c r="K13" i="15"/>
  <c r="H15" i="10"/>
  <c r="K12" i="15" s="1"/>
  <c r="H14" i="10"/>
  <c r="K11" i="15" s="1"/>
  <c r="H10" i="10"/>
  <c r="H9" i="10"/>
  <c r="K7" i="15"/>
  <c r="H7" i="10"/>
  <c r="K5" i="15" s="1"/>
  <c r="H60" i="9"/>
  <c r="H58" i="9"/>
  <c r="H56" i="9"/>
  <c r="J53" i="15" s="1"/>
  <c r="H55" i="9"/>
  <c r="J52" i="15" s="1"/>
  <c r="H52" i="9"/>
  <c r="J49" i="15" s="1"/>
  <c r="H51" i="9"/>
  <c r="J48" i="15"/>
  <c r="H50" i="9"/>
  <c r="J47" i="15" s="1"/>
  <c r="H49" i="9"/>
  <c r="J46" i="15" s="1"/>
  <c r="H47" i="9"/>
  <c r="J44" i="15"/>
  <c r="H46" i="9"/>
  <c r="J43" i="15" s="1"/>
  <c r="H45" i="9"/>
  <c r="J42" i="15" s="1"/>
  <c r="H43" i="9"/>
  <c r="J40" i="15" s="1"/>
  <c r="H42" i="9"/>
  <c r="J39" i="15" s="1"/>
  <c r="H41" i="9"/>
  <c r="J38" i="15" s="1"/>
  <c r="H40" i="9"/>
  <c r="J37" i="15" s="1"/>
  <c r="H39" i="9"/>
  <c r="J36" i="15" s="1"/>
  <c r="H38" i="9"/>
  <c r="J35" i="15" s="1"/>
  <c r="H37" i="9"/>
  <c r="J34" i="15" s="1"/>
  <c r="H36" i="9"/>
  <c r="J33" i="15" s="1"/>
  <c r="H34" i="9"/>
  <c r="J31" i="15" s="1"/>
  <c r="H33" i="9"/>
  <c r="J30" i="15"/>
  <c r="H32" i="9"/>
  <c r="J29" i="15" s="1"/>
  <c r="H31" i="9"/>
  <c r="J28" i="15"/>
  <c r="H29" i="9"/>
  <c r="J26" i="15" s="1"/>
  <c r="H28" i="9"/>
  <c r="J25" i="15" s="1"/>
  <c r="H27" i="9"/>
  <c r="J24" i="15"/>
  <c r="H26" i="9"/>
  <c r="J23" i="15" s="1"/>
  <c r="H25" i="9"/>
  <c r="J22" i="15"/>
  <c r="H23" i="9"/>
  <c r="J20" i="15"/>
  <c r="H22" i="9"/>
  <c r="J19" i="15" s="1"/>
  <c r="H21" i="9"/>
  <c r="J18" i="15"/>
  <c r="H20" i="9"/>
  <c r="J17" i="15" s="1"/>
  <c r="H19" i="9"/>
  <c r="J16" i="15" s="1"/>
  <c r="H18" i="9"/>
  <c r="J15" i="15"/>
  <c r="H16" i="9"/>
  <c r="J13" i="15" s="1"/>
  <c r="H15" i="9"/>
  <c r="J12" i="15" s="1"/>
  <c r="H14" i="9"/>
  <c r="J11" i="15" s="1"/>
  <c r="H10" i="9"/>
  <c r="H9" i="9"/>
  <c r="J7" i="15" s="1"/>
  <c r="H7" i="9"/>
  <c r="J5" i="15" s="1"/>
  <c r="H60" i="8"/>
  <c r="H58" i="8"/>
  <c r="H56" i="8"/>
  <c r="I53" i="15" s="1"/>
  <c r="H55" i="8"/>
  <c r="I52" i="15" s="1"/>
  <c r="H52" i="8"/>
  <c r="I49" i="15" s="1"/>
  <c r="H51" i="8"/>
  <c r="I48" i="15" s="1"/>
  <c r="H50" i="8"/>
  <c r="I47" i="15"/>
  <c r="H49" i="8"/>
  <c r="I46" i="15" s="1"/>
  <c r="H47" i="8"/>
  <c r="I44" i="15"/>
  <c r="H46" i="8"/>
  <c r="I43" i="15"/>
  <c r="H45" i="8"/>
  <c r="I42" i="15" s="1"/>
  <c r="H43" i="8"/>
  <c r="I40" i="15"/>
  <c r="H42" i="8"/>
  <c r="I39" i="15" s="1"/>
  <c r="H41" i="8"/>
  <c r="I38" i="15" s="1"/>
  <c r="H40" i="8"/>
  <c r="I37" i="15"/>
  <c r="H39" i="8"/>
  <c r="I36" i="15" s="1"/>
  <c r="H38" i="8"/>
  <c r="I35" i="15" s="1"/>
  <c r="H37" i="8"/>
  <c r="I34" i="15" s="1"/>
  <c r="H36" i="8"/>
  <c r="I33" i="15" s="1"/>
  <c r="H34" i="8"/>
  <c r="I31" i="15" s="1"/>
  <c r="H33" i="8"/>
  <c r="I30" i="15" s="1"/>
  <c r="H32" i="8"/>
  <c r="I29" i="15" s="1"/>
  <c r="H31" i="8"/>
  <c r="I28" i="15" s="1"/>
  <c r="H29" i="8"/>
  <c r="I26" i="15" s="1"/>
  <c r="H28" i="8"/>
  <c r="I25" i="15" s="1"/>
  <c r="H27" i="8"/>
  <c r="I24" i="15" s="1"/>
  <c r="H26" i="8"/>
  <c r="I23" i="15"/>
  <c r="H25" i="8"/>
  <c r="I22" i="15" s="1"/>
  <c r="H23" i="8"/>
  <c r="I20" i="15"/>
  <c r="H22" i="8"/>
  <c r="I19" i="15" s="1"/>
  <c r="H21" i="8"/>
  <c r="I18" i="15" s="1"/>
  <c r="H20" i="8"/>
  <c r="I17" i="15"/>
  <c r="H19" i="8"/>
  <c r="I16" i="15" s="1"/>
  <c r="H18" i="8"/>
  <c r="I15" i="15"/>
  <c r="H16" i="8"/>
  <c r="I13" i="15"/>
  <c r="H15" i="8"/>
  <c r="I12" i="15" s="1"/>
  <c r="H14" i="8"/>
  <c r="I11" i="15"/>
  <c r="H10" i="8"/>
  <c r="H9" i="8"/>
  <c r="I7" i="15" s="1"/>
  <c r="H7" i="8"/>
  <c r="I5" i="15"/>
  <c r="H60" i="7"/>
  <c r="H58" i="7"/>
  <c r="H56" i="7"/>
  <c r="H53" i="15" s="1"/>
  <c r="H55" i="7"/>
  <c r="H52" i="15" s="1"/>
  <c r="H52" i="7"/>
  <c r="H49" i="15" s="1"/>
  <c r="H51" i="7"/>
  <c r="H48" i="15" s="1"/>
  <c r="H50" i="7"/>
  <c r="H47" i="15" s="1"/>
  <c r="H49" i="7"/>
  <c r="H46" i="15"/>
  <c r="H47" i="7"/>
  <c r="H44" i="15" s="1"/>
  <c r="H46" i="7"/>
  <c r="H43" i="15"/>
  <c r="H45" i="7"/>
  <c r="H42" i="15" s="1"/>
  <c r="H43" i="7"/>
  <c r="H40" i="15" s="1"/>
  <c r="H42" i="7"/>
  <c r="H39" i="15"/>
  <c r="H41" i="7"/>
  <c r="H38" i="15" s="1"/>
  <c r="H40" i="7"/>
  <c r="H37" i="15"/>
  <c r="H39" i="7"/>
  <c r="H36" i="15"/>
  <c r="H38" i="7"/>
  <c r="H35" i="15" s="1"/>
  <c r="H37" i="7"/>
  <c r="H34" i="15"/>
  <c r="H36" i="7"/>
  <c r="H33" i="15" s="1"/>
  <c r="H34" i="7"/>
  <c r="H31" i="15" s="1"/>
  <c r="H33" i="7"/>
  <c r="H30" i="15"/>
  <c r="H32" i="7"/>
  <c r="H29" i="15" s="1"/>
  <c r="H31" i="7"/>
  <c r="H28" i="15" s="1"/>
  <c r="H29" i="7"/>
  <c r="H26" i="15" s="1"/>
  <c r="H28" i="7"/>
  <c r="H25" i="15" s="1"/>
  <c r="H27" i="7"/>
  <c r="H24" i="15" s="1"/>
  <c r="H26" i="7"/>
  <c r="H23" i="15" s="1"/>
  <c r="H25" i="7"/>
  <c r="H22" i="15" s="1"/>
  <c r="H23" i="7"/>
  <c r="H20" i="15" s="1"/>
  <c r="H22" i="7"/>
  <c r="H19" i="15"/>
  <c r="H21" i="7"/>
  <c r="H18" i="15" s="1"/>
  <c r="H20" i="7"/>
  <c r="H17" i="15" s="1"/>
  <c r="H19" i="7"/>
  <c r="H16" i="15"/>
  <c r="H18" i="7"/>
  <c r="H15" i="15" s="1"/>
  <c r="H16" i="7"/>
  <c r="H13" i="15"/>
  <c r="H15" i="7"/>
  <c r="H12" i="15"/>
  <c r="H14" i="7"/>
  <c r="H11" i="15" s="1"/>
  <c r="H10" i="7"/>
  <c r="H9" i="7"/>
  <c r="H7" i="15" s="1"/>
  <c r="H7" i="7"/>
  <c r="H5" i="15" s="1"/>
  <c r="H60" i="6"/>
  <c r="H58" i="6"/>
  <c r="H56" i="6"/>
  <c r="G53" i="15" s="1"/>
  <c r="H55" i="6"/>
  <c r="G52" i="15" s="1"/>
  <c r="H52" i="6"/>
  <c r="G49" i="15" s="1"/>
  <c r="H51" i="6"/>
  <c r="G48" i="15" s="1"/>
  <c r="H50" i="6"/>
  <c r="G47" i="15"/>
  <c r="H49" i="6"/>
  <c r="G46" i="15" s="1"/>
  <c r="H47" i="6"/>
  <c r="G44" i="15" s="1"/>
  <c r="H46" i="6"/>
  <c r="G43" i="15" s="1"/>
  <c r="H45" i="6"/>
  <c r="G42" i="15" s="1"/>
  <c r="H43" i="6"/>
  <c r="G40" i="15" s="1"/>
  <c r="H42" i="6"/>
  <c r="G39" i="15" s="1"/>
  <c r="H41" i="6"/>
  <c r="G38" i="15" s="1"/>
  <c r="H40" i="6"/>
  <c r="G37" i="15" s="1"/>
  <c r="H39" i="6"/>
  <c r="G36" i="15"/>
  <c r="H38" i="6"/>
  <c r="G35" i="15" s="1"/>
  <c r="H37" i="6"/>
  <c r="G34" i="15" s="1"/>
  <c r="H36" i="6"/>
  <c r="G33" i="15"/>
  <c r="H34" i="6"/>
  <c r="G31" i="15" s="1"/>
  <c r="H33" i="6"/>
  <c r="G30" i="15"/>
  <c r="H32" i="6"/>
  <c r="G29" i="15"/>
  <c r="H31" i="6"/>
  <c r="G28" i="15" s="1"/>
  <c r="H29" i="6"/>
  <c r="G26" i="15"/>
  <c r="H28" i="6"/>
  <c r="G25" i="15" s="1"/>
  <c r="H27" i="6"/>
  <c r="G24" i="15"/>
  <c r="H26" i="6"/>
  <c r="G23" i="15"/>
  <c r="H25" i="6"/>
  <c r="G22" i="15" s="1"/>
  <c r="H23" i="6"/>
  <c r="G20" i="15"/>
  <c r="H22" i="6"/>
  <c r="G19" i="15" s="1"/>
  <c r="H21" i="6"/>
  <c r="G18" i="15" s="1"/>
  <c r="H20" i="6"/>
  <c r="G17" i="15"/>
  <c r="H19" i="6"/>
  <c r="G16" i="15" s="1"/>
  <c r="H18" i="6"/>
  <c r="G15" i="15" s="1"/>
  <c r="H16" i="6"/>
  <c r="G13" i="15" s="1"/>
  <c r="H15" i="6"/>
  <c r="G12" i="15" s="1"/>
  <c r="H14" i="6"/>
  <c r="G11" i="15" s="1"/>
  <c r="H10" i="6"/>
  <c r="H9" i="6"/>
  <c r="G7" i="15" s="1"/>
  <c r="H7" i="6"/>
  <c r="G5" i="15"/>
  <c r="H60" i="5"/>
  <c r="H58" i="5"/>
  <c r="H56" i="5"/>
  <c r="F53" i="15" s="1"/>
  <c r="H55" i="5"/>
  <c r="F52" i="15" s="1"/>
  <c r="H52" i="5"/>
  <c r="F49" i="15" s="1"/>
  <c r="H51" i="5"/>
  <c r="F48" i="15" s="1"/>
  <c r="H50" i="5"/>
  <c r="F47" i="15"/>
  <c r="H49" i="5"/>
  <c r="F46" i="15"/>
  <c r="H47" i="5"/>
  <c r="F44" i="15" s="1"/>
  <c r="H46" i="5"/>
  <c r="F43" i="15"/>
  <c r="H45" i="5"/>
  <c r="F42" i="15" s="1"/>
  <c r="H43" i="5"/>
  <c r="F40" i="15"/>
  <c r="H42" i="5"/>
  <c r="F39" i="15"/>
  <c r="H41" i="5"/>
  <c r="F38" i="15" s="1"/>
  <c r="H40" i="5"/>
  <c r="F37" i="15"/>
  <c r="H39" i="5"/>
  <c r="F36" i="15" s="1"/>
  <c r="H38" i="5"/>
  <c r="F35" i="15" s="1"/>
  <c r="H37" i="5"/>
  <c r="F34" i="15"/>
  <c r="H36" i="5"/>
  <c r="F33" i="15" s="1"/>
  <c r="H34" i="5"/>
  <c r="F31" i="15" s="1"/>
  <c r="H33" i="5"/>
  <c r="F30" i="15" s="1"/>
  <c r="H32" i="5"/>
  <c r="F29" i="15" s="1"/>
  <c r="H31" i="5"/>
  <c r="F28" i="15" s="1"/>
  <c r="H29" i="5"/>
  <c r="F26" i="15" s="1"/>
  <c r="H28" i="5"/>
  <c r="F25" i="15" s="1"/>
  <c r="H27" i="5"/>
  <c r="F24" i="15" s="1"/>
  <c r="H26" i="5"/>
  <c r="F23" i="15"/>
  <c r="H25" i="5"/>
  <c r="F22" i="15" s="1"/>
  <c r="H23" i="5"/>
  <c r="F20" i="15" s="1"/>
  <c r="H22" i="5"/>
  <c r="F19" i="15"/>
  <c r="H21" i="5"/>
  <c r="F18" i="15" s="1"/>
  <c r="H20" i="5"/>
  <c r="F17" i="15"/>
  <c r="H19" i="5"/>
  <c r="F16" i="15"/>
  <c r="H18" i="5"/>
  <c r="F15" i="15" s="1"/>
  <c r="H16" i="5"/>
  <c r="F13" i="15"/>
  <c r="H15" i="5"/>
  <c r="F12" i="15" s="1"/>
  <c r="H14" i="5"/>
  <c r="F11" i="15"/>
  <c r="H10" i="5"/>
  <c r="H9" i="5"/>
  <c r="F7" i="15" s="1"/>
  <c r="H7" i="5"/>
  <c r="F5" i="15" s="1"/>
  <c r="H60" i="4"/>
  <c r="H58" i="4"/>
  <c r="H56" i="4"/>
  <c r="E53" i="15" s="1"/>
  <c r="H55" i="4"/>
  <c r="E52" i="15"/>
  <c r="H52" i="4"/>
  <c r="E49" i="15" s="1"/>
  <c r="H51" i="4"/>
  <c r="E48" i="15" s="1"/>
  <c r="H50" i="4"/>
  <c r="E47" i="15" s="1"/>
  <c r="H49" i="4"/>
  <c r="E46" i="15" s="1"/>
  <c r="H47" i="4"/>
  <c r="E44" i="15" s="1"/>
  <c r="H46" i="4"/>
  <c r="E43" i="15" s="1"/>
  <c r="H45" i="4"/>
  <c r="E42" i="15" s="1"/>
  <c r="H43" i="4"/>
  <c r="E40" i="15" s="1"/>
  <c r="H42" i="4"/>
  <c r="E39" i="15"/>
  <c r="H41" i="4"/>
  <c r="E38" i="15" s="1"/>
  <c r="H40" i="4"/>
  <c r="E37" i="15" s="1"/>
  <c r="H39" i="4"/>
  <c r="E36" i="15"/>
  <c r="H38" i="4"/>
  <c r="E35" i="15" s="1"/>
  <c r="H37" i="4"/>
  <c r="E34" i="15"/>
  <c r="H36" i="4"/>
  <c r="E33" i="15"/>
  <c r="H34" i="4"/>
  <c r="E31" i="15" s="1"/>
  <c r="H33" i="4"/>
  <c r="E30" i="15"/>
  <c r="H32" i="4"/>
  <c r="E29" i="15" s="1"/>
  <c r="H31" i="4"/>
  <c r="E28" i="15"/>
  <c r="H29" i="4"/>
  <c r="E26" i="15"/>
  <c r="H28" i="4"/>
  <c r="E25" i="15" s="1"/>
  <c r="H27" i="4"/>
  <c r="E24" i="15"/>
  <c r="H26" i="4"/>
  <c r="E23" i="15" s="1"/>
  <c r="H25" i="4"/>
  <c r="E22" i="15" s="1"/>
  <c r="H23" i="4"/>
  <c r="E20" i="15"/>
  <c r="H22" i="4"/>
  <c r="E19" i="15" s="1"/>
  <c r="H21" i="4"/>
  <c r="E18" i="15" s="1"/>
  <c r="H20" i="4"/>
  <c r="E17" i="15" s="1"/>
  <c r="H19" i="4"/>
  <c r="E16" i="15" s="1"/>
  <c r="H18" i="4"/>
  <c r="E15" i="15" s="1"/>
  <c r="H16" i="4"/>
  <c r="E13" i="15" s="1"/>
  <c r="H15" i="4"/>
  <c r="E12" i="15" s="1"/>
  <c r="H14" i="4"/>
  <c r="E11" i="15" s="1"/>
  <c r="H10" i="4"/>
  <c r="H9" i="4"/>
  <c r="E7" i="15"/>
  <c r="H7" i="4"/>
  <c r="E5" i="15"/>
  <c r="E8" i="15" s="1"/>
  <c r="I5" i="1"/>
  <c r="N5" i="18" s="1"/>
  <c r="I6" i="1"/>
  <c r="M6" i="18" s="1"/>
  <c r="I50" i="1"/>
  <c r="H60" i="3"/>
  <c r="H58" i="3"/>
  <c r="H56" i="3"/>
  <c r="D53" i="15"/>
  <c r="H55" i="3"/>
  <c r="D52" i="15" s="1"/>
  <c r="H52" i="3"/>
  <c r="D49" i="15" s="1"/>
  <c r="H51" i="3"/>
  <c r="D48" i="15" s="1"/>
  <c r="H50" i="3"/>
  <c r="D47" i="15" s="1"/>
  <c r="H49" i="3"/>
  <c r="D46" i="15" s="1"/>
  <c r="H47" i="3"/>
  <c r="D44" i="15" s="1"/>
  <c r="H46" i="3"/>
  <c r="D43" i="15" s="1"/>
  <c r="H45" i="3"/>
  <c r="D42" i="15" s="1"/>
  <c r="H43" i="3"/>
  <c r="D40" i="15" s="1"/>
  <c r="H42" i="3"/>
  <c r="D39" i="15" s="1"/>
  <c r="H41" i="3"/>
  <c r="D38" i="15"/>
  <c r="H40" i="3"/>
  <c r="D37" i="15" s="1"/>
  <c r="H39" i="3"/>
  <c r="D36" i="15" s="1"/>
  <c r="H38" i="3"/>
  <c r="D35" i="15" s="1"/>
  <c r="H37" i="3"/>
  <c r="D34" i="15" s="1"/>
  <c r="H36" i="3"/>
  <c r="D33" i="15" s="1"/>
  <c r="H34" i="3"/>
  <c r="D31" i="15" s="1"/>
  <c r="H33" i="3"/>
  <c r="D30" i="15" s="1"/>
  <c r="H32" i="3"/>
  <c r="D29" i="15" s="1"/>
  <c r="H31" i="3"/>
  <c r="D28" i="15"/>
  <c r="H29" i="3"/>
  <c r="D26" i="15" s="1"/>
  <c r="H28" i="3"/>
  <c r="D25" i="15" s="1"/>
  <c r="H27" i="3"/>
  <c r="D24" i="15"/>
  <c r="H26" i="3"/>
  <c r="D23" i="15" s="1"/>
  <c r="H25" i="3"/>
  <c r="D22" i="15"/>
  <c r="H23" i="3"/>
  <c r="D20" i="15"/>
  <c r="H22" i="3"/>
  <c r="D19" i="15" s="1"/>
  <c r="H21" i="3"/>
  <c r="D18" i="15"/>
  <c r="H20" i="3"/>
  <c r="D17" i="15" s="1"/>
  <c r="H19" i="3"/>
  <c r="D16" i="15"/>
  <c r="H18" i="3"/>
  <c r="D15" i="15"/>
  <c r="H16" i="3"/>
  <c r="D13" i="15" s="1"/>
  <c r="H15" i="3"/>
  <c r="D12" i="15"/>
  <c r="H14" i="3"/>
  <c r="D11" i="15" s="1"/>
  <c r="H10" i="3"/>
  <c r="H9" i="3"/>
  <c r="D7" i="15"/>
  <c r="H7" i="3"/>
  <c r="D5" i="15" s="1"/>
  <c r="H4" i="3"/>
  <c r="E62" i="3"/>
  <c r="E4" i="4" s="1"/>
  <c r="E62" i="4" s="1"/>
  <c r="E4" i="5" s="1"/>
  <c r="E62" i="5" s="1"/>
  <c r="E4" i="6" s="1"/>
  <c r="E62" i="6" s="1"/>
  <c r="E4" i="7" s="1"/>
  <c r="E62" i="7" s="1"/>
  <c r="E4" i="8" s="1"/>
  <c r="E62" i="8" s="1"/>
  <c r="E4" i="9" s="1"/>
  <c r="E62" i="9" s="1"/>
  <c r="E4" i="10" s="1"/>
  <c r="E62" i="10" s="1"/>
  <c r="F62" i="3"/>
  <c r="F4" i="4"/>
  <c r="F62" i="4" s="1"/>
  <c r="F4" i="5" s="1"/>
  <c r="F62" i="5" s="1"/>
  <c r="F4" i="6" s="1"/>
  <c r="F62" i="6" s="1"/>
  <c r="F4" i="7" s="1"/>
  <c r="F62" i="7" s="1"/>
  <c r="F4" i="8" s="1"/>
  <c r="F62" i="8" s="1"/>
  <c r="F4" i="9" s="1"/>
  <c r="F62" i="9" s="1"/>
  <c r="F4" i="10" s="1"/>
  <c r="F62" i="10" s="1"/>
  <c r="G62" i="3"/>
  <c r="G4" i="4" s="1"/>
  <c r="G62" i="4" s="1"/>
  <c r="G4" i="5" s="1"/>
  <c r="G62" i="5" s="1"/>
  <c r="G4" i="6" s="1"/>
  <c r="G62" i="6" s="1"/>
  <c r="G4" i="7" s="1"/>
  <c r="G62" i="7" s="1"/>
  <c r="G4" i="8" s="1"/>
  <c r="G62" i="8" s="1"/>
  <c r="G4" i="9" s="1"/>
  <c r="G62" i="9" s="1"/>
  <c r="G4" i="10" s="1"/>
  <c r="G62" i="10" s="1"/>
  <c r="D62" i="3"/>
  <c r="D4" i="4"/>
  <c r="D62" i="4" s="1"/>
  <c r="I11" i="1"/>
  <c r="E11" i="18" s="1"/>
  <c r="I49" i="1"/>
  <c r="N49" i="18" s="1"/>
  <c r="I23" i="1"/>
  <c r="M23" i="18" s="1"/>
  <c r="I25" i="1"/>
  <c r="M25" i="18" s="1"/>
  <c r="I26" i="1"/>
  <c r="K26" i="18" s="1"/>
  <c r="I29" i="1"/>
  <c r="Q29" i="15" s="1"/>
  <c r="I53" i="1"/>
  <c r="Q53" i="15" s="1"/>
  <c r="I52" i="1"/>
  <c r="Q52" i="15" s="1"/>
  <c r="I48" i="1"/>
  <c r="G48" i="18" s="1"/>
  <c r="I47" i="1"/>
  <c r="P47" i="18" s="1"/>
  <c r="I46" i="1"/>
  <c r="K46" i="18" s="1"/>
  <c r="I44" i="1"/>
  <c r="F44" i="18" s="1"/>
  <c r="Q44" i="18" s="1"/>
  <c r="I43" i="1"/>
  <c r="E43" i="18" s="1"/>
  <c r="I42" i="1"/>
  <c r="F42" i="18" s="1"/>
  <c r="Q42" i="18" s="1"/>
  <c r="I40" i="1"/>
  <c r="Q40" i="15" s="1"/>
  <c r="I39" i="1"/>
  <c r="L39" i="18" s="1"/>
  <c r="I38" i="1"/>
  <c r="M38" i="18" s="1"/>
  <c r="I37" i="1"/>
  <c r="H37" i="18" s="1"/>
  <c r="Q37" i="18" s="1"/>
  <c r="I36" i="1"/>
  <c r="Q36" i="15" s="1"/>
  <c r="I35" i="1"/>
  <c r="P35" i="18" s="1"/>
  <c r="I34" i="1"/>
  <c r="Q34" i="15" s="1"/>
  <c r="I33" i="1"/>
  <c r="J33" i="18" s="1"/>
  <c r="Q33" i="18" s="1"/>
  <c r="I31" i="1"/>
  <c r="K31" i="18" s="1"/>
  <c r="Q31" i="18" s="1"/>
  <c r="I30" i="1"/>
  <c r="K30" i="18" s="1"/>
  <c r="I28" i="1"/>
  <c r="J28" i="1" s="1"/>
  <c r="K28" i="1" s="1"/>
  <c r="L28" i="1" s="1"/>
  <c r="I24" i="1"/>
  <c r="L24" i="18" s="1"/>
  <c r="I22" i="1"/>
  <c r="K22" i="18" s="1"/>
  <c r="I20" i="1"/>
  <c r="Q20" i="15" s="1"/>
  <c r="I19" i="1"/>
  <c r="I19" i="18" s="1"/>
  <c r="I18" i="1"/>
  <c r="Q18" i="15" s="1"/>
  <c r="I17" i="1"/>
  <c r="Q17" i="15" s="1"/>
  <c r="I16" i="1"/>
  <c r="J16" i="1" s="1"/>
  <c r="K16" i="1" s="1"/>
  <c r="L16" i="1" s="1"/>
  <c r="I15" i="1"/>
  <c r="Q15" i="15" s="1"/>
  <c r="I13" i="1"/>
  <c r="Q13" i="15" s="1"/>
  <c r="I12" i="1"/>
  <c r="Q12" i="15" s="1"/>
  <c r="N43" i="18"/>
  <c r="G43" i="18"/>
  <c r="P43" i="18"/>
  <c r="I39" i="18"/>
  <c r="N36" i="18"/>
  <c r="L35" i="18"/>
  <c r="J35" i="18"/>
  <c r="G35" i="18"/>
  <c r="E23" i="18"/>
  <c r="P23" i="18"/>
  <c r="I23" i="18"/>
  <c r="Q25" i="15"/>
  <c r="I25" i="18"/>
  <c r="O11" i="18"/>
  <c r="G11" i="18"/>
  <c r="L11" i="18"/>
  <c r="N11" i="18"/>
  <c r="F11" i="18"/>
  <c r="P11" i="18"/>
  <c r="K11" i="18"/>
  <c r="J11" i="18"/>
  <c r="H11" i="18"/>
  <c r="I11" i="18"/>
  <c r="L6" i="18"/>
  <c r="E6" i="18"/>
  <c r="F6" i="18"/>
  <c r="N6" i="18"/>
  <c r="P6" i="18"/>
  <c r="O5" i="18"/>
  <c r="H5" i="18"/>
  <c r="P5" i="18"/>
  <c r="J5" i="18"/>
  <c r="M5" i="18"/>
  <c r="H62" i="14"/>
  <c r="J48" i="1"/>
  <c r="K48" i="1" s="1"/>
  <c r="L48" i="1" s="1"/>
  <c r="J31" i="1"/>
  <c r="K31" i="1" s="1"/>
  <c r="L31" i="1" s="1"/>
  <c r="J52" i="1"/>
  <c r="K52" i="1" s="1"/>
  <c r="L52" i="1" s="1"/>
  <c r="P6" i="15"/>
  <c r="H62" i="13"/>
  <c r="J33" i="1"/>
  <c r="K33" i="1" s="1"/>
  <c r="L33" i="1" s="1"/>
  <c r="J53" i="1"/>
  <c r="K53" i="1" s="1"/>
  <c r="L53" i="1" s="1"/>
  <c r="H62" i="11"/>
  <c r="J42" i="1"/>
  <c r="K42" i="1" s="1"/>
  <c r="L42" i="1" s="1"/>
  <c r="J44" i="1"/>
  <c r="K44" i="1" s="1"/>
  <c r="L44" i="1" s="1"/>
  <c r="J47" i="1"/>
  <c r="K47" i="1" s="1"/>
  <c r="L47" i="1" s="1"/>
  <c r="Q11" i="15"/>
  <c r="J11" i="1"/>
  <c r="K11" i="1" s="1"/>
  <c r="L11" i="1" s="1"/>
  <c r="J43" i="1"/>
  <c r="K43" i="1" s="1"/>
  <c r="L43" i="1" s="1"/>
  <c r="Q50" i="15"/>
  <c r="J50" i="1"/>
  <c r="K50" i="1" s="1"/>
  <c r="L50" i="1" s="1"/>
  <c r="Q23" i="15"/>
  <c r="M482" i="19" l="1"/>
  <c r="O482" i="19" s="1"/>
  <c r="L483" i="19" s="1"/>
  <c r="F53" i="16"/>
  <c r="E45" i="16"/>
  <c r="E46" i="16" s="1"/>
  <c r="E47" i="16"/>
  <c r="D47" i="16"/>
  <c r="F24" i="16"/>
  <c r="O8" i="15"/>
  <c r="H55" i="15"/>
  <c r="F8" i="15"/>
  <c r="G55" i="15"/>
  <c r="H62" i="3"/>
  <c r="P53" i="15"/>
  <c r="P37" i="15"/>
  <c r="H62" i="12"/>
  <c r="H8" i="15"/>
  <c r="K8" i="15"/>
  <c r="D4" i="5"/>
  <c r="H62" i="4"/>
  <c r="P47" i="15"/>
  <c r="D55" i="15"/>
  <c r="P46" i="15"/>
  <c r="N55" i="15"/>
  <c r="P29" i="15"/>
  <c r="P23" i="15"/>
  <c r="P49" i="15"/>
  <c r="P33" i="15"/>
  <c r="P25" i="15"/>
  <c r="P19" i="15"/>
  <c r="P42" i="15"/>
  <c r="P52" i="15"/>
  <c r="L55" i="15"/>
  <c r="O55" i="15"/>
  <c r="P24" i="15"/>
  <c r="P48" i="15"/>
  <c r="P43" i="15"/>
  <c r="H4" i="4"/>
  <c r="N8" i="15"/>
  <c r="P30" i="15"/>
  <c r="P20" i="15"/>
  <c r="P26" i="15"/>
  <c r="P44" i="15"/>
  <c r="M8" i="15"/>
  <c r="J8" i="15"/>
  <c r="D8" i="15"/>
  <c r="P39" i="15"/>
  <c r="P38" i="15"/>
  <c r="P34" i="15"/>
  <c r="P16" i="15"/>
  <c r="P11" i="15"/>
  <c r="P36" i="15"/>
  <c r="F55" i="15"/>
  <c r="P18" i="15"/>
  <c r="I8" i="15"/>
  <c r="G8" i="15"/>
  <c r="P31" i="15"/>
  <c r="K55" i="15"/>
  <c r="E55" i="15"/>
  <c r="P17" i="15"/>
  <c r="M55" i="15"/>
  <c r="P50" i="15"/>
  <c r="J55" i="15"/>
  <c r="P13" i="15"/>
  <c r="P28" i="15"/>
  <c r="P35" i="15"/>
  <c r="P40" i="15"/>
  <c r="P22" i="15"/>
  <c r="I55" i="15"/>
  <c r="L8" i="15"/>
  <c r="P15" i="15"/>
  <c r="P12" i="15"/>
  <c r="P5" i="15"/>
  <c r="P7" i="15"/>
  <c r="J26" i="1"/>
  <c r="K26" i="1" s="1"/>
  <c r="L26" i="1" s="1"/>
  <c r="H26" i="18"/>
  <c r="Q26" i="15"/>
  <c r="Q38" i="15"/>
  <c r="Q12" i="18"/>
  <c r="J26" i="18"/>
  <c r="N26" i="18"/>
  <c r="P26" i="18"/>
  <c r="I8" i="1"/>
  <c r="J24" i="1"/>
  <c r="K24" i="1" s="1"/>
  <c r="L24" i="1" s="1"/>
  <c r="J38" i="1"/>
  <c r="K38" i="1" s="1"/>
  <c r="L38" i="1" s="1"/>
  <c r="K5" i="18"/>
  <c r="M26" i="18"/>
  <c r="N39" i="18"/>
  <c r="F26" i="18"/>
  <c r="G39" i="18"/>
  <c r="F5" i="18"/>
  <c r="F8" i="18" s="1"/>
  <c r="O39" i="18"/>
  <c r="Q5" i="15"/>
  <c r="I5" i="18"/>
  <c r="E26" i="18"/>
  <c r="E39" i="18"/>
  <c r="J40" i="1"/>
  <c r="K40" i="1" s="1"/>
  <c r="L40" i="1" s="1"/>
  <c r="E5" i="18"/>
  <c r="E8" i="18" s="1"/>
  <c r="G26" i="18"/>
  <c r="I26" i="18"/>
  <c r="H43" i="18"/>
  <c r="Q20" i="18"/>
  <c r="Q40" i="18"/>
  <c r="Q15" i="18"/>
  <c r="Q50" i="18"/>
  <c r="M43" i="18"/>
  <c r="Q46" i="15"/>
  <c r="J15" i="1"/>
  <c r="K15" i="1" s="1"/>
  <c r="L15" i="1" s="1"/>
  <c r="F43" i="18"/>
  <c r="Q47" i="15"/>
  <c r="Q49" i="15"/>
  <c r="Q17" i="18"/>
  <c r="J18" i="1"/>
  <c r="K18" i="1" s="1"/>
  <c r="L18" i="1" s="1"/>
  <c r="J17" i="1"/>
  <c r="K17" i="1" s="1"/>
  <c r="L17" i="1" s="1"/>
  <c r="J36" i="1"/>
  <c r="K36" i="1" s="1"/>
  <c r="L36" i="1" s="1"/>
  <c r="L5" i="18"/>
  <c r="G5" i="18"/>
  <c r="H23" i="18"/>
  <c r="O26" i="18"/>
  <c r="L47" i="18"/>
  <c r="Q19" i="15"/>
  <c r="J5" i="1"/>
  <c r="K5" i="1" s="1"/>
  <c r="L5" i="1" s="1"/>
  <c r="J46" i="1"/>
  <c r="K46" i="1" s="1"/>
  <c r="L46" i="1" s="1"/>
  <c r="N23" i="18"/>
  <c r="L26" i="18"/>
  <c r="E35" i="18"/>
  <c r="L19" i="18"/>
  <c r="J37" i="1"/>
  <c r="K37" i="1" s="1"/>
  <c r="L37" i="1" s="1"/>
  <c r="J30" i="1"/>
  <c r="K30" i="1" s="1"/>
  <c r="L30" i="1" s="1"/>
  <c r="L8" i="18"/>
  <c r="M35" i="18"/>
  <c r="M39" i="18"/>
  <c r="Q31" i="15"/>
  <c r="G49" i="18"/>
  <c r="I47" i="18"/>
  <c r="H49" i="18"/>
  <c r="J47" i="18"/>
  <c r="J12" i="1"/>
  <c r="K12" i="1" s="1"/>
  <c r="I35" i="18"/>
  <c r="H39" i="18"/>
  <c r="Q33" i="15"/>
  <c r="J49" i="1"/>
  <c r="K49" i="1" s="1"/>
  <c r="L49" i="1" s="1"/>
  <c r="I49" i="18"/>
  <c r="K47" i="18"/>
  <c r="J39" i="1"/>
  <c r="K39" i="1" s="1"/>
  <c r="L39" i="1" s="1"/>
  <c r="K35" i="18"/>
  <c r="P39" i="18"/>
  <c r="J49" i="18"/>
  <c r="Q53" i="18"/>
  <c r="E38" i="18"/>
  <c r="Q42" i="15"/>
  <c r="Q18" i="18"/>
  <c r="P49" i="18"/>
  <c r="F38" i="18"/>
  <c r="O38" i="18"/>
  <c r="E46" i="18"/>
  <c r="J20" i="1"/>
  <c r="K20" i="1" s="1"/>
  <c r="L20" i="1" s="1"/>
  <c r="P8" i="18"/>
  <c r="J39" i="18"/>
  <c r="M8" i="18"/>
  <c r="P38" i="18"/>
  <c r="M46" i="18"/>
  <c r="N8" i="18"/>
  <c r="F39" i="18"/>
  <c r="Q39" i="15"/>
  <c r="Q37" i="15"/>
  <c r="Q44" i="15"/>
  <c r="Q29" i="18"/>
  <c r="H30" i="18"/>
  <c r="N46" i="18"/>
  <c r="K19" i="18"/>
  <c r="L23" i="18"/>
  <c r="O43" i="18"/>
  <c r="Q24" i="15"/>
  <c r="Q16" i="18"/>
  <c r="O22" i="18"/>
  <c r="K24" i="18"/>
  <c r="H48" i="18"/>
  <c r="F49" i="18"/>
  <c r="O49" i="18"/>
  <c r="N38" i="18"/>
  <c r="J30" i="18"/>
  <c r="J19" i="18"/>
  <c r="H47" i="18"/>
  <c r="L46" i="18"/>
  <c r="J22" i="18"/>
  <c r="J24" i="18"/>
  <c r="I48" i="18"/>
  <c r="I30" i="18"/>
  <c r="I22" i="18"/>
  <c r="I24" i="18"/>
  <c r="J48" i="18"/>
  <c r="J6" i="1"/>
  <c r="J6" i="18"/>
  <c r="J8" i="18" s="1"/>
  <c r="J23" i="18"/>
  <c r="O35" i="18"/>
  <c r="Q35" i="15"/>
  <c r="I43" i="18"/>
  <c r="Q30" i="15"/>
  <c r="G22" i="18"/>
  <c r="H24" i="18"/>
  <c r="K48" i="18"/>
  <c r="G38" i="18"/>
  <c r="E30" i="18"/>
  <c r="G30" i="18"/>
  <c r="M19" i="18"/>
  <c r="F46" i="18"/>
  <c r="O46" i="18"/>
  <c r="Q6" i="15"/>
  <c r="O23" i="18"/>
  <c r="F35" i="18"/>
  <c r="J43" i="18"/>
  <c r="F22" i="18"/>
  <c r="G24" i="18"/>
  <c r="L48" i="18"/>
  <c r="H38" i="18"/>
  <c r="P30" i="18"/>
  <c r="F30" i="18"/>
  <c r="N19" i="18"/>
  <c r="G46" i="18"/>
  <c r="P46" i="18"/>
  <c r="Q43" i="15"/>
  <c r="I6" i="18"/>
  <c r="L25" i="18"/>
  <c r="G23" i="18"/>
  <c r="N35" i="18"/>
  <c r="H36" i="18"/>
  <c r="Q36" i="18" s="1"/>
  <c r="K43" i="18"/>
  <c r="P24" i="18"/>
  <c r="F24" i="18"/>
  <c r="M48" i="18"/>
  <c r="I38" i="18"/>
  <c r="O30" i="18"/>
  <c r="E19" i="18"/>
  <c r="O19" i="18"/>
  <c r="H46" i="18"/>
  <c r="O24" i="18"/>
  <c r="E24" i="18"/>
  <c r="N48" i="18"/>
  <c r="K49" i="18"/>
  <c r="J38" i="18"/>
  <c r="N30" i="18"/>
  <c r="F19" i="18"/>
  <c r="P19" i="18"/>
  <c r="M47" i="18"/>
  <c r="H6" i="18"/>
  <c r="H8" i="18" s="1"/>
  <c r="F23" i="18"/>
  <c r="H35" i="18"/>
  <c r="L43" i="18"/>
  <c r="J29" i="1"/>
  <c r="K29" i="1" s="1"/>
  <c r="L29" i="1" s="1"/>
  <c r="N24" i="18"/>
  <c r="E48" i="18"/>
  <c r="O48" i="18"/>
  <c r="L49" i="18"/>
  <c r="Q28" i="18"/>
  <c r="K38" i="18"/>
  <c r="M30" i="18"/>
  <c r="G19" i="18"/>
  <c r="E47" i="18"/>
  <c r="N47" i="18"/>
  <c r="I46" i="18"/>
  <c r="J23" i="1"/>
  <c r="K23" i="1" s="1"/>
  <c r="L23" i="1" s="1"/>
  <c r="J19" i="1"/>
  <c r="K19" i="1" s="1"/>
  <c r="L19" i="1" s="1"/>
  <c r="J35" i="1"/>
  <c r="K35" i="1" s="1"/>
  <c r="L35" i="1" s="1"/>
  <c r="O6" i="18"/>
  <c r="O8" i="18" s="1"/>
  <c r="K23" i="18"/>
  <c r="K39" i="18"/>
  <c r="Q16" i="15"/>
  <c r="Q22" i="15"/>
  <c r="Q48" i="15"/>
  <c r="E22" i="18"/>
  <c r="M24" i="18"/>
  <c r="F48" i="18"/>
  <c r="P48" i="18"/>
  <c r="M49" i="18"/>
  <c r="L38" i="18"/>
  <c r="L30" i="18"/>
  <c r="H19" i="18"/>
  <c r="F47" i="18"/>
  <c r="O47" i="18"/>
  <c r="J46" i="18"/>
  <c r="P22" i="18"/>
  <c r="E49" i="18"/>
  <c r="G47" i="18"/>
  <c r="J34" i="18"/>
  <c r="Q34" i="18" s="1"/>
  <c r="J34" i="1"/>
  <c r="K34" i="1" s="1"/>
  <c r="L34" i="1" s="1"/>
  <c r="Q28" i="15"/>
  <c r="H22" i="18"/>
  <c r="N22" i="18"/>
  <c r="M22" i="18"/>
  <c r="J22" i="1"/>
  <c r="K22" i="1" s="1"/>
  <c r="L22" i="1" s="1"/>
  <c r="L22" i="18"/>
  <c r="J25" i="18"/>
  <c r="E25" i="18"/>
  <c r="P25" i="18"/>
  <c r="O25" i="18"/>
  <c r="H25" i="18"/>
  <c r="G25" i="18"/>
  <c r="F25" i="18"/>
  <c r="J25" i="1"/>
  <c r="K25" i="1" s="1"/>
  <c r="L25" i="1" s="1"/>
  <c r="N25" i="18"/>
  <c r="K25" i="18"/>
  <c r="I55" i="1"/>
  <c r="J13" i="1"/>
  <c r="K13" i="1" s="1"/>
  <c r="L13" i="1" s="1"/>
  <c r="L12" i="1"/>
  <c r="E8" i="2" s="1"/>
  <c r="E14" i="2"/>
  <c r="M11" i="18"/>
  <c r="K6" i="1"/>
  <c r="K6" i="18"/>
  <c r="K8" i="18" s="1"/>
  <c r="G6" i="18"/>
  <c r="G8" i="18" s="1"/>
  <c r="M483" i="19" l="1"/>
  <c r="O483" i="19"/>
  <c r="L484" i="19" s="1"/>
  <c r="G53" i="16"/>
  <c r="F54" i="16"/>
  <c r="F55" i="16" s="1"/>
  <c r="F28" i="16" s="1"/>
  <c r="F31" i="16" s="1"/>
  <c r="F43" i="16" s="1"/>
  <c r="F26" i="16"/>
  <c r="F42" i="16" s="1"/>
  <c r="F45" i="16" s="1"/>
  <c r="G24" i="16"/>
  <c r="D62" i="5"/>
  <c r="H4" i="5"/>
  <c r="P55" i="15"/>
  <c r="Q8" i="15"/>
  <c r="P8" i="15"/>
  <c r="Q26" i="18"/>
  <c r="Q39" i="18"/>
  <c r="I8" i="18"/>
  <c r="E55" i="18"/>
  <c r="E58" i="18" s="1"/>
  <c r="J8" i="1"/>
  <c r="Q5" i="18"/>
  <c r="F12" i="2"/>
  <c r="Q35" i="18"/>
  <c r="L55" i="18"/>
  <c r="L58" i="18" s="1"/>
  <c r="D10" i="2"/>
  <c r="H55" i="18"/>
  <c r="H58" i="18" s="1"/>
  <c r="Q46" i="18"/>
  <c r="I55" i="18"/>
  <c r="I58" i="18" s="1"/>
  <c r="Q49" i="18"/>
  <c r="P55" i="18"/>
  <c r="P58" i="18" s="1"/>
  <c r="C10" i="2"/>
  <c r="Q55" i="15"/>
  <c r="F9" i="2"/>
  <c r="Q19" i="18"/>
  <c r="C11" i="2"/>
  <c r="L55" i="1"/>
  <c r="Q38" i="18"/>
  <c r="J55" i="18"/>
  <c r="J58" i="18" s="1"/>
  <c r="D12" i="2"/>
  <c r="F55" i="18"/>
  <c r="F58" i="18" s="1"/>
  <c r="Q43" i="18"/>
  <c r="N55" i="18"/>
  <c r="N58" i="18" s="1"/>
  <c r="D11" i="2"/>
  <c r="D13" i="2"/>
  <c r="Q30" i="18"/>
  <c r="C8" i="2"/>
  <c r="G55" i="18"/>
  <c r="G58" i="18" s="1"/>
  <c r="Q48" i="18"/>
  <c r="E12" i="2"/>
  <c r="Q22" i="18"/>
  <c r="M55" i="18"/>
  <c r="M58" i="18" s="1"/>
  <c r="E10" i="2"/>
  <c r="Q47" i="18"/>
  <c r="F8" i="2"/>
  <c r="O55" i="18"/>
  <c r="O58" i="18" s="1"/>
  <c r="Q24" i="18"/>
  <c r="Q23" i="18"/>
  <c r="K55" i="18"/>
  <c r="K58" i="18" s="1"/>
  <c r="F11" i="2"/>
  <c r="D9" i="2"/>
  <c r="D7" i="2"/>
  <c r="J55" i="1"/>
  <c r="F14" i="2"/>
  <c r="C12" i="2"/>
  <c r="E13" i="2"/>
  <c r="E11" i="2"/>
  <c r="E7" i="2"/>
  <c r="D14" i="2"/>
  <c r="C13" i="2"/>
  <c r="C7" i="2"/>
  <c r="E9" i="2"/>
  <c r="C14" i="2"/>
  <c r="F10" i="2"/>
  <c r="C9" i="2"/>
  <c r="F13" i="2"/>
  <c r="D8" i="2"/>
  <c r="F7" i="2"/>
  <c r="Q25" i="18"/>
  <c r="K55" i="1"/>
  <c r="Q11" i="18"/>
  <c r="K8" i="1"/>
  <c r="L6" i="1"/>
  <c r="Q6" i="18"/>
  <c r="M484" i="19" l="1"/>
  <c r="O484" i="19" s="1"/>
  <c r="L485" i="19" s="1"/>
  <c r="H53" i="16"/>
  <c r="G54" i="16"/>
  <c r="G55" i="16" s="1"/>
  <c r="G28" i="16" s="1"/>
  <c r="G31" i="16" s="1"/>
  <c r="G43" i="16" s="1"/>
  <c r="G26" i="16"/>
  <c r="G42" i="16" s="1"/>
  <c r="H24" i="16"/>
  <c r="H26" i="16" s="1"/>
  <c r="H42" i="16" s="1"/>
  <c r="F47" i="16"/>
  <c r="F46" i="16"/>
  <c r="H62" i="5"/>
  <c r="D4" i="6"/>
  <c r="D16" i="2"/>
  <c r="E16" i="2"/>
  <c r="C16" i="2"/>
  <c r="F16" i="2"/>
  <c r="Q55" i="18"/>
  <c r="K56" i="18" s="1"/>
  <c r="D5" i="2"/>
  <c r="D18" i="2" s="1"/>
  <c r="L8" i="1"/>
  <c r="E5" i="2" s="1"/>
  <c r="E18" i="2" s="1"/>
  <c r="C5" i="2"/>
  <c r="C18" i="2" s="1"/>
  <c r="M485" i="19" l="1"/>
  <c r="O485" i="19" s="1"/>
  <c r="L486" i="19" s="1"/>
  <c r="G45" i="16"/>
  <c r="I53" i="16"/>
  <c r="H54" i="16"/>
  <c r="H55" i="16" s="1"/>
  <c r="H28" i="16" s="1"/>
  <c r="H31" i="16" s="1"/>
  <c r="H43" i="16" s="1"/>
  <c r="H45" i="16" s="1"/>
  <c r="G47" i="16"/>
  <c r="G46" i="16"/>
  <c r="H4" i="6"/>
  <c r="D62" i="6"/>
  <c r="L56" i="18"/>
  <c r="G56" i="18"/>
  <c r="H56" i="18"/>
  <c r="F5" i="2"/>
  <c r="F18" i="2" s="1"/>
  <c r="I56" i="18"/>
  <c r="M56" i="18"/>
  <c r="F56" i="18"/>
  <c r="P56" i="18"/>
  <c r="J56" i="18"/>
  <c r="O56" i="18"/>
  <c r="E56" i="18"/>
  <c r="N56" i="18"/>
  <c r="M486" i="19" l="1"/>
  <c r="O486" i="19" s="1"/>
  <c r="L487" i="19" s="1"/>
  <c r="H47" i="16"/>
  <c r="H46" i="16"/>
  <c r="J53" i="16"/>
  <c r="I54" i="16"/>
  <c r="I55" i="16" s="1"/>
  <c r="I28" i="16" s="1"/>
  <c r="I31" i="16" s="1"/>
  <c r="I43" i="16" s="1"/>
  <c r="I45" i="16" s="1"/>
  <c r="H62" i="6"/>
  <c r="D4" i="7"/>
  <c r="M487" i="19" l="1"/>
  <c r="O487" i="19"/>
  <c r="L488" i="19" s="1"/>
  <c r="I47" i="16"/>
  <c r="I46" i="16"/>
  <c r="J54" i="16"/>
  <c r="J55" i="16" s="1"/>
  <c r="J28" i="16" s="1"/>
  <c r="J31" i="16" s="1"/>
  <c r="J43" i="16" s="1"/>
  <c r="J45" i="16" s="1"/>
  <c r="K53" i="16"/>
  <c r="H4" i="7"/>
  <c r="D62" i="7"/>
  <c r="M488" i="19" l="1"/>
  <c r="O488" i="19"/>
  <c r="L489" i="19" s="1"/>
  <c r="K54" i="16"/>
  <c r="K55" i="16" s="1"/>
  <c r="K28" i="16" s="1"/>
  <c r="K31" i="16" s="1"/>
  <c r="K43" i="16" s="1"/>
  <c r="K45" i="16" s="1"/>
  <c r="L53" i="16"/>
  <c r="J46" i="16"/>
  <c r="J47" i="16"/>
  <c r="H62" i="7"/>
  <c r="D4" i="8"/>
  <c r="M489" i="19" l="1"/>
  <c r="O489" i="19" s="1"/>
  <c r="L490" i="19" s="1"/>
  <c r="M53" i="16"/>
  <c r="M54" i="16" s="1"/>
  <c r="M55" i="16" s="1"/>
  <c r="M28" i="16" s="1"/>
  <c r="M31" i="16" s="1"/>
  <c r="M43" i="16" s="1"/>
  <c r="M45" i="16" s="1"/>
  <c r="L54" i="16"/>
  <c r="L55" i="16" s="1"/>
  <c r="L28" i="16" s="1"/>
  <c r="L31" i="16" s="1"/>
  <c r="L43" i="16" s="1"/>
  <c r="L45" i="16" s="1"/>
  <c r="K46" i="16"/>
  <c r="K47" i="16"/>
  <c r="D62" i="8"/>
  <c r="H4" i="8"/>
  <c r="M490" i="19" l="1"/>
  <c r="O490" i="19" s="1"/>
  <c r="L491" i="19" s="1"/>
  <c r="L46" i="16"/>
  <c r="L47" i="16"/>
  <c r="M46" i="16"/>
  <c r="M47" i="16"/>
  <c r="H62" i="8"/>
  <c r="D4" i="9"/>
  <c r="M491" i="19" l="1"/>
  <c r="O491" i="19" s="1"/>
  <c r="H4" i="9"/>
  <c r="D62" i="9"/>
  <c r="D4" i="10" l="1"/>
  <c r="H62" i="9"/>
  <c r="H4" i="10" l="1"/>
  <c r="D62" i="10"/>
  <c r="H62" i="10" s="1"/>
</calcChain>
</file>

<file path=xl/sharedStrings.xml><?xml version="1.0" encoding="utf-8"?>
<sst xmlns="http://schemas.openxmlformats.org/spreadsheetml/2006/main" count="2526" uniqueCount="934">
  <si>
    <t>Electricity</t>
  </si>
  <si>
    <t>Gas</t>
  </si>
  <si>
    <t>Water</t>
  </si>
  <si>
    <t>Internet</t>
  </si>
  <si>
    <t>Phones</t>
  </si>
  <si>
    <t>Levies or Rates</t>
  </si>
  <si>
    <t>Fruit and Vegetables</t>
  </si>
  <si>
    <t>Meat &amp; Poultry</t>
  </si>
  <si>
    <t>Bread</t>
  </si>
  <si>
    <t>Food &amp; Groceries</t>
  </si>
  <si>
    <t>Other purchases of foods &amp; groceries</t>
  </si>
  <si>
    <t>Take Away food purchases</t>
  </si>
  <si>
    <t>Health</t>
  </si>
  <si>
    <t>Health Insurance</t>
  </si>
  <si>
    <t>Medications &amp; supplements</t>
  </si>
  <si>
    <t>Health services not fully covered</t>
  </si>
  <si>
    <t>Ingredients (Inputs or activities)</t>
  </si>
  <si>
    <t>Assumptions</t>
  </si>
  <si>
    <t>Quarterly</t>
  </si>
  <si>
    <t>Monthly</t>
  </si>
  <si>
    <t>Weekly</t>
  </si>
  <si>
    <t>Annually</t>
  </si>
  <si>
    <t>Transport</t>
  </si>
  <si>
    <t>Car Registration</t>
  </si>
  <si>
    <t>Car Insurance</t>
  </si>
  <si>
    <t>Petrol</t>
  </si>
  <si>
    <t>Servicing</t>
  </si>
  <si>
    <t>Half Yearly</t>
  </si>
  <si>
    <t>Tyres</t>
  </si>
  <si>
    <t>Every Two years</t>
  </si>
  <si>
    <t>Bus Tickets</t>
  </si>
  <si>
    <t>Car Parking</t>
  </si>
  <si>
    <t>Bicycle repairs</t>
  </si>
  <si>
    <t>$/unit</t>
  </si>
  <si>
    <t>#</t>
  </si>
  <si>
    <t>Education</t>
  </si>
  <si>
    <t>School Fees</t>
  </si>
  <si>
    <t>School clothes and incidentals</t>
  </si>
  <si>
    <t>Stationary</t>
  </si>
  <si>
    <t>CPI %</t>
  </si>
  <si>
    <t>Timing</t>
  </si>
  <si>
    <t>Mortgage - Repayments</t>
  </si>
  <si>
    <t>House</t>
  </si>
  <si>
    <t>Maintenance</t>
  </si>
  <si>
    <t>House - Utilities</t>
  </si>
  <si>
    <t>Fortnightly</t>
  </si>
  <si>
    <t>Insurance</t>
  </si>
  <si>
    <t>Personal</t>
  </si>
  <si>
    <t>Clothes</t>
  </si>
  <si>
    <t>Grooming</t>
  </si>
  <si>
    <t>Hobbies &amp; Habits</t>
  </si>
  <si>
    <t>Family</t>
  </si>
  <si>
    <t>Holidays</t>
  </si>
  <si>
    <t>TV subscriptions</t>
  </si>
  <si>
    <t>$</t>
  </si>
  <si>
    <t>Year 1</t>
  </si>
  <si>
    <t>Year 2</t>
  </si>
  <si>
    <t>Year 3</t>
  </si>
  <si>
    <t>Year 4</t>
  </si>
  <si>
    <t>Kids (including pocket money)</t>
  </si>
  <si>
    <t>Summary Budget</t>
  </si>
  <si>
    <t>Account 1</t>
  </si>
  <si>
    <t>Account 2</t>
  </si>
  <si>
    <t>Credit Card</t>
  </si>
  <si>
    <t>Cash</t>
  </si>
  <si>
    <t>Items</t>
  </si>
  <si>
    <t>Income</t>
  </si>
  <si>
    <t>Other Income</t>
  </si>
  <si>
    <t>Total Income</t>
  </si>
  <si>
    <t>Expenses</t>
  </si>
  <si>
    <t>Total Expenses</t>
  </si>
  <si>
    <t>Opening balance</t>
  </si>
  <si>
    <t>Totals</t>
  </si>
  <si>
    <t>Closing Balance</t>
  </si>
  <si>
    <t>Transfers between accounts</t>
  </si>
  <si>
    <t>Club/Gym fees</t>
  </si>
  <si>
    <t>Total should be zero</t>
  </si>
  <si>
    <t>Gifts/Charity</t>
  </si>
  <si>
    <t>Category</t>
  </si>
  <si>
    <t>Salary A</t>
  </si>
  <si>
    <t>Salary B</t>
  </si>
  <si>
    <t># of times</t>
  </si>
  <si>
    <t>Net Result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</si>
  <si>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</si>
  <si>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</si>
  <si>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</si>
  <si>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</si>
  <si>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</si>
  <si>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</si>
  <si>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</si>
  <si>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</si>
  <si>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</si>
  <si>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</si>
  <si>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</si>
  <si>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</si>
  <si>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 spend for the year</t>
  </si>
  <si>
    <t>Item</t>
  </si>
  <si>
    <t>Total budget for the year</t>
  </si>
  <si>
    <t>Tracking - Received into or paid from</t>
  </si>
  <si>
    <t>Whole of life costing - a car based on RAA with 5 year turnaround</t>
  </si>
  <si>
    <t>Year 5</t>
  </si>
  <si>
    <t>Year 6</t>
  </si>
  <si>
    <t>Year 7</t>
  </si>
  <si>
    <t>Year 8</t>
  </si>
  <si>
    <t>Year 9</t>
  </si>
  <si>
    <t>Year 10</t>
  </si>
  <si>
    <t>Acquisition/disposal costs/proceeds</t>
  </si>
  <si>
    <t>Purchase costs (list price)</t>
  </si>
  <si>
    <t>Small vehicle cost</t>
  </si>
  <si>
    <t>On road costs</t>
  </si>
  <si>
    <t>Assumes trade in</t>
  </si>
  <si>
    <t>Proceeds from sale or trade in</t>
  </si>
  <si>
    <t>Sub total</t>
  </si>
  <si>
    <t>Financing costs</t>
  </si>
  <si>
    <t>Loan fees</t>
  </si>
  <si>
    <t>Depreciation</t>
  </si>
  <si>
    <t>Standing costs</t>
  </si>
  <si>
    <t>Membership</t>
  </si>
  <si>
    <t>Registration</t>
  </si>
  <si>
    <t>Premiums</t>
  </si>
  <si>
    <t>Excess</t>
  </si>
  <si>
    <t>once every four years</t>
  </si>
  <si>
    <t>Running costs</t>
  </si>
  <si>
    <t>Fuel</t>
  </si>
  <si>
    <t>Fines</t>
  </si>
  <si>
    <t>1 fine every 2 years</t>
  </si>
  <si>
    <t>Maintenance costs</t>
  </si>
  <si>
    <t>Standard Service</t>
  </si>
  <si>
    <t>Major service or parts</t>
  </si>
  <si>
    <t>Every second service</t>
  </si>
  <si>
    <t>Every 40,000 km</t>
  </si>
  <si>
    <t>Cleaning</t>
  </si>
  <si>
    <t>$10 per month</t>
  </si>
  <si>
    <t>Cost per annum</t>
  </si>
  <si>
    <t>Financing</t>
  </si>
  <si>
    <t>Standing</t>
  </si>
  <si>
    <t xml:space="preserve">Running </t>
  </si>
  <si>
    <t>Total</t>
  </si>
  <si>
    <t>$ per KM</t>
  </si>
  <si>
    <t>Per week</t>
  </si>
  <si>
    <t>Detailed parameters</t>
  </si>
  <si>
    <t>Km per week</t>
  </si>
  <si>
    <t>litres per 100 km</t>
  </si>
  <si>
    <t>Litres per week</t>
  </si>
  <si>
    <t>price per litre</t>
  </si>
  <si>
    <t>Cost per week</t>
  </si>
  <si>
    <t>Other source data (RAA)</t>
  </si>
  <si>
    <t>Interest costs per week</t>
  </si>
  <si>
    <t>Interest costs per year</t>
  </si>
  <si>
    <t>Implied interest rate</t>
  </si>
  <si>
    <t>Depreciation per week</t>
  </si>
  <si>
    <t>Depreciation per annum</t>
  </si>
  <si>
    <t>cents per km</t>
  </si>
  <si>
    <t>Annual cost</t>
  </si>
  <si>
    <t>Standing costs per week</t>
  </si>
  <si>
    <t>assumed KM per annum</t>
  </si>
  <si>
    <t>Cost of furniture and fittings</t>
  </si>
  <si>
    <t>Lounge</t>
  </si>
  <si>
    <t>Furniture setting</t>
  </si>
  <si>
    <t>TV</t>
  </si>
  <si>
    <t>Sound system</t>
  </si>
  <si>
    <t>Tables and Lamps</t>
  </si>
  <si>
    <t>Dining Room</t>
  </si>
  <si>
    <t>Dining setting</t>
  </si>
  <si>
    <t>Buffet &amp; Wall unit</t>
  </si>
  <si>
    <t>Bedroom (main)</t>
  </si>
  <si>
    <t>Queen size bed and mattress</t>
  </si>
  <si>
    <t>Bedroom suite</t>
  </si>
  <si>
    <t>Bedroom (children x2)</t>
  </si>
  <si>
    <t>Bed</t>
  </si>
  <si>
    <t>Room suite</t>
  </si>
  <si>
    <t>Kitchen</t>
  </si>
  <si>
    <t>Dishwasher</t>
  </si>
  <si>
    <t>Refridgerator</t>
  </si>
  <si>
    <t>Microwave</t>
  </si>
  <si>
    <t>Various appliances</t>
  </si>
  <si>
    <t>Saucepans &amp; Pots</t>
  </si>
  <si>
    <t>Cutlery</t>
  </si>
  <si>
    <t>Crockery</t>
  </si>
  <si>
    <t>Other utensils</t>
  </si>
  <si>
    <t>Outdoor</t>
  </si>
  <si>
    <t>BBQ</t>
  </si>
  <si>
    <t>Laundry</t>
  </si>
  <si>
    <t>Washing machine</t>
  </si>
  <si>
    <t>Dryer</t>
  </si>
  <si>
    <t>Ironing board &amp; iron</t>
  </si>
  <si>
    <t>Vacuum cleaner</t>
  </si>
  <si>
    <t>Other cleaning equipment</t>
  </si>
  <si>
    <t>Other Furniture &amp; fittings</t>
  </si>
  <si>
    <t>Estimated Total</t>
  </si>
  <si>
    <t>Fit Out</t>
  </si>
  <si>
    <t>Loan - interest</t>
  </si>
  <si>
    <t>12 litres/100km @$1.40 per litre</t>
  </si>
  <si>
    <t>Every 12,500 km (twice pa)</t>
  </si>
  <si>
    <t>pay periods</t>
  </si>
  <si>
    <t>Saturdays</t>
  </si>
  <si>
    <t>Monthly average</t>
  </si>
  <si>
    <t>Estimated cashflow</t>
  </si>
  <si>
    <t>Net result</t>
  </si>
  <si>
    <t>20 YEAR MORTGAGE WITH MONTHLY REPAYMENTS</t>
  </si>
  <si>
    <t>20 YEAR MORTGAGE WITH FORTNIGHTLY REPAYMENTS</t>
  </si>
  <si>
    <t>MORTGAGE WITH FORTNIGHTLY REPAYMENTS = HALF OF MONTHLY</t>
  </si>
  <si>
    <t>LOAN IS PAID OFF 38 FORTNIGHTS EARLIER</t>
  </si>
  <si>
    <t>Principal</t>
  </si>
  <si>
    <t>Interest rate per annum</t>
  </si>
  <si>
    <t>Repayments per annum</t>
  </si>
  <si>
    <t>Interest rate per period</t>
  </si>
  <si>
    <t>Term (years)</t>
  </si>
  <si>
    <t>Repayment</t>
  </si>
  <si>
    <t>Repayment period</t>
  </si>
  <si>
    <t>Opening Balance</t>
  </si>
  <si>
    <t>Interest</t>
  </si>
  <si>
    <t>Closing balance</t>
  </si>
  <si>
    <t>Year</t>
  </si>
  <si>
    <t>Month 1</t>
  </si>
  <si>
    <t>Fortnight 1</t>
  </si>
  <si>
    <t>Month 2</t>
  </si>
  <si>
    <t>Fortnight 2</t>
  </si>
  <si>
    <t>Month 3</t>
  </si>
  <si>
    <t>Fortnight 3</t>
  </si>
  <si>
    <t>Month 4</t>
  </si>
  <si>
    <t>Fortnight 4</t>
  </si>
  <si>
    <t>Month 5</t>
  </si>
  <si>
    <t>Fortnight 5</t>
  </si>
  <si>
    <t>Month 6</t>
  </si>
  <si>
    <t>Fortnight 6</t>
  </si>
  <si>
    <t>Month 7</t>
  </si>
  <si>
    <t>Fortnight 7</t>
  </si>
  <si>
    <t>Month 8</t>
  </si>
  <si>
    <t>Fortnight 8</t>
  </si>
  <si>
    <t>Month 9</t>
  </si>
  <si>
    <t>Fortnight 9</t>
  </si>
  <si>
    <t>Month 10</t>
  </si>
  <si>
    <t>Fortnight 10</t>
  </si>
  <si>
    <t>Month 11</t>
  </si>
  <si>
    <t>Fortnight 11</t>
  </si>
  <si>
    <t>Month 12</t>
  </si>
  <si>
    <t>Fortnight 12</t>
  </si>
  <si>
    <t>Month 13</t>
  </si>
  <si>
    <t>Fortnight 13</t>
  </si>
  <si>
    <t>Month 14</t>
  </si>
  <si>
    <t>Fortnight 14</t>
  </si>
  <si>
    <t>Month 15</t>
  </si>
  <si>
    <t>Fortnight 15</t>
  </si>
  <si>
    <t>Month 16</t>
  </si>
  <si>
    <t>Fortnight 16</t>
  </si>
  <si>
    <t>Month 17</t>
  </si>
  <si>
    <t>Fortnight 17</t>
  </si>
  <si>
    <t>Month 18</t>
  </si>
  <si>
    <t>Fortnight 18</t>
  </si>
  <si>
    <t>Month 19</t>
  </si>
  <si>
    <t>Fortnight 19</t>
  </si>
  <si>
    <t>Month 20</t>
  </si>
  <si>
    <t>Fortnight 20</t>
  </si>
  <si>
    <t>Month 21</t>
  </si>
  <si>
    <t>Fortnight 21</t>
  </si>
  <si>
    <t>Month 22</t>
  </si>
  <si>
    <t>Fortnight 22</t>
  </si>
  <si>
    <t>Month 23</t>
  </si>
  <si>
    <t>Fortnight 23</t>
  </si>
  <si>
    <t>Month 24</t>
  </si>
  <si>
    <t>Fortnight 24</t>
  </si>
  <si>
    <t>Month 25</t>
  </si>
  <si>
    <t>Fortnight 25</t>
  </si>
  <si>
    <t>Month 26</t>
  </si>
  <si>
    <t>Fortnight 26</t>
  </si>
  <si>
    <t>Month 27</t>
  </si>
  <si>
    <t>Fortnight 27</t>
  </si>
  <si>
    <t>Month 28</t>
  </si>
  <si>
    <t>Fortnight 28</t>
  </si>
  <si>
    <t>Month 29</t>
  </si>
  <si>
    <t>Fortnight 29</t>
  </si>
  <si>
    <t>Month 30</t>
  </si>
  <si>
    <t>Fortnight 30</t>
  </si>
  <si>
    <t>Month 31</t>
  </si>
  <si>
    <t>Fortnight 31</t>
  </si>
  <si>
    <t>Month 32</t>
  </si>
  <si>
    <t>Fortnight 32</t>
  </si>
  <si>
    <t>Month 33</t>
  </si>
  <si>
    <t>Fortnight 33</t>
  </si>
  <si>
    <t>Month 34</t>
  </si>
  <si>
    <t>Fortnight 34</t>
  </si>
  <si>
    <t>Month 35</t>
  </si>
  <si>
    <t>Fortnight 35</t>
  </si>
  <si>
    <t>Month 36</t>
  </si>
  <si>
    <t>Fortnight 36</t>
  </si>
  <si>
    <t>Month 37</t>
  </si>
  <si>
    <t>Fortnight 37</t>
  </si>
  <si>
    <t>Month 38</t>
  </si>
  <si>
    <t>Fortnight 38</t>
  </si>
  <si>
    <t>Month 39</t>
  </si>
  <si>
    <t>Fortnight 39</t>
  </si>
  <si>
    <t>Month 40</t>
  </si>
  <si>
    <t>Fortnight 40</t>
  </si>
  <si>
    <t>Month 41</t>
  </si>
  <si>
    <t>Fortnight 41</t>
  </si>
  <si>
    <t>Month 42</t>
  </si>
  <si>
    <t>Fortnight 42</t>
  </si>
  <si>
    <t>Month 43</t>
  </si>
  <si>
    <t>Fortnight 43</t>
  </si>
  <si>
    <t>Month 44</t>
  </si>
  <si>
    <t>Fortnight 44</t>
  </si>
  <si>
    <t>Month 45</t>
  </si>
  <si>
    <t>Fortnight 45</t>
  </si>
  <si>
    <t>Month 46</t>
  </si>
  <si>
    <t>Fortnight 46</t>
  </si>
  <si>
    <t>Month 47</t>
  </si>
  <si>
    <t>Fortnight 47</t>
  </si>
  <si>
    <t>Month 48</t>
  </si>
  <si>
    <t>Fortnight 48</t>
  </si>
  <si>
    <t>Month 49</t>
  </si>
  <si>
    <t>Fortnight 49</t>
  </si>
  <si>
    <t>Month 50</t>
  </si>
  <si>
    <t>Fortnight 50</t>
  </si>
  <si>
    <t>Month 51</t>
  </si>
  <si>
    <t>Fortnight 51</t>
  </si>
  <si>
    <t>Month 52</t>
  </si>
  <si>
    <t>Fortnight 52</t>
  </si>
  <si>
    <t>Month 53</t>
  </si>
  <si>
    <t>Fortnight 53</t>
  </si>
  <si>
    <t>Month 54</t>
  </si>
  <si>
    <t>Fortnight 54</t>
  </si>
  <si>
    <t>Month 55</t>
  </si>
  <si>
    <t>Fortnight 55</t>
  </si>
  <si>
    <t>Month 56</t>
  </si>
  <si>
    <t>Fortnight 56</t>
  </si>
  <si>
    <t>Month 57</t>
  </si>
  <si>
    <t>Fortnight 57</t>
  </si>
  <si>
    <t>Month 58</t>
  </si>
  <si>
    <t>Fortnight 58</t>
  </si>
  <si>
    <t>Month 59</t>
  </si>
  <si>
    <t>Fortnight 59</t>
  </si>
  <si>
    <t>Month 60</t>
  </si>
  <si>
    <t>Fortnight 60</t>
  </si>
  <si>
    <t>Month 61</t>
  </si>
  <si>
    <t>Fortnight 61</t>
  </si>
  <si>
    <t>Month 62</t>
  </si>
  <si>
    <t>Fortnight 62</t>
  </si>
  <si>
    <t>Month 63</t>
  </si>
  <si>
    <t>Fortnight 63</t>
  </si>
  <si>
    <t>Month 64</t>
  </si>
  <si>
    <t>Fortnight 64</t>
  </si>
  <si>
    <t>Month 65</t>
  </si>
  <si>
    <t>Fortnight 65</t>
  </si>
  <si>
    <t>Month 66</t>
  </si>
  <si>
    <t>Fortnight 66</t>
  </si>
  <si>
    <t>Month 67</t>
  </si>
  <si>
    <t>Fortnight 67</t>
  </si>
  <si>
    <t>Month 68</t>
  </si>
  <si>
    <t>Fortnight 68</t>
  </si>
  <si>
    <t>Month 69</t>
  </si>
  <si>
    <t>Fortnight 69</t>
  </si>
  <si>
    <t>Month 70</t>
  </si>
  <si>
    <t>Fortnight 70</t>
  </si>
  <si>
    <t>Month 71</t>
  </si>
  <si>
    <t>Fortnight 71</t>
  </si>
  <si>
    <t>Month 72</t>
  </si>
  <si>
    <t>Fortnight 72</t>
  </si>
  <si>
    <t>Month 73</t>
  </si>
  <si>
    <t>Fortnight 73</t>
  </si>
  <si>
    <t>Month 74</t>
  </si>
  <si>
    <t>Fortnight 74</t>
  </si>
  <si>
    <t>Month 75</t>
  </si>
  <si>
    <t>Fortnight 75</t>
  </si>
  <si>
    <t>Month 76</t>
  </si>
  <si>
    <t>Fortnight 76</t>
  </si>
  <si>
    <t>Month 77</t>
  </si>
  <si>
    <t>Fortnight 77</t>
  </si>
  <si>
    <t>Month 78</t>
  </si>
  <si>
    <t>Fortnight 78</t>
  </si>
  <si>
    <t>Month 79</t>
  </si>
  <si>
    <t>Fortnight 79</t>
  </si>
  <si>
    <t>Month 80</t>
  </si>
  <si>
    <t>Fortnight 80</t>
  </si>
  <si>
    <t>Month 81</t>
  </si>
  <si>
    <t>Fortnight 81</t>
  </si>
  <si>
    <t>Month 82</t>
  </si>
  <si>
    <t>Fortnight 82</t>
  </si>
  <si>
    <t>Month 83</t>
  </si>
  <si>
    <t>Fortnight 83</t>
  </si>
  <si>
    <t>Month 84</t>
  </si>
  <si>
    <t>Fortnight 84</t>
  </si>
  <si>
    <t>Month 85</t>
  </si>
  <si>
    <t>Fortnight 85</t>
  </si>
  <si>
    <t>Month 86</t>
  </si>
  <si>
    <t>Fortnight 86</t>
  </si>
  <si>
    <t>Month 87</t>
  </si>
  <si>
    <t>Fortnight 87</t>
  </si>
  <si>
    <t>Month 88</t>
  </si>
  <si>
    <t>Fortnight 88</t>
  </si>
  <si>
    <t>Month 89</t>
  </si>
  <si>
    <t>Fortnight 89</t>
  </si>
  <si>
    <t>Month 90</t>
  </si>
  <si>
    <t>Fortnight 90</t>
  </si>
  <si>
    <t>Month 91</t>
  </si>
  <si>
    <t>Fortnight 91</t>
  </si>
  <si>
    <t>Month 92</t>
  </si>
  <si>
    <t>Fortnight 92</t>
  </si>
  <si>
    <t>Month 93</t>
  </si>
  <si>
    <t>Fortnight 93</t>
  </si>
  <si>
    <t>Month 94</t>
  </si>
  <si>
    <t>Fortnight 94</t>
  </si>
  <si>
    <t>Month 95</t>
  </si>
  <si>
    <t>Fortnight 95</t>
  </si>
  <si>
    <t>Month 96</t>
  </si>
  <si>
    <t>Fortnight 96</t>
  </si>
  <si>
    <t>Month 97</t>
  </si>
  <si>
    <t>Fortnight 97</t>
  </si>
  <si>
    <t>Month 98</t>
  </si>
  <si>
    <t>Fortnight 98</t>
  </si>
  <si>
    <t>Month 99</t>
  </si>
  <si>
    <t>Fortnight 99</t>
  </si>
  <si>
    <t>Month 100</t>
  </si>
  <si>
    <t>Fortnight 100</t>
  </si>
  <si>
    <t>Month 101</t>
  </si>
  <si>
    <t>Fortnight 101</t>
  </si>
  <si>
    <t>Month 102</t>
  </si>
  <si>
    <t>Fortnight 102</t>
  </si>
  <si>
    <t>Month 103</t>
  </si>
  <si>
    <t>Fortnight 103</t>
  </si>
  <si>
    <t>Month 104</t>
  </si>
  <si>
    <t>Fortnight 104</t>
  </si>
  <si>
    <t>Month 105</t>
  </si>
  <si>
    <t>Fortnight 105</t>
  </si>
  <si>
    <t>Month 106</t>
  </si>
  <si>
    <t>Fortnight 106</t>
  </si>
  <si>
    <t>Month 107</t>
  </si>
  <si>
    <t>Fortnight 107</t>
  </si>
  <si>
    <t>Month 108</t>
  </si>
  <si>
    <t>Fortnight 108</t>
  </si>
  <si>
    <t>Month 109</t>
  </si>
  <si>
    <t>Fortnight 109</t>
  </si>
  <si>
    <t>Month 110</t>
  </si>
  <si>
    <t>Fortnight 110</t>
  </si>
  <si>
    <t>Month 111</t>
  </si>
  <si>
    <t>Fortnight 111</t>
  </si>
  <si>
    <t>Month 112</t>
  </si>
  <si>
    <t>Fortnight 112</t>
  </si>
  <si>
    <t>Month 113</t>
  </si>
  <si>
    <t>Fortnight 113</t>
  </si>
  <si>
    <t>Month 114</t>
  </si>
  <si>
    <t>Fortnight 114</t>
  </si>
  <si>
    <t>Month 115</t>
  </si>
  <si>
    <t>Fortnight 115</t>
  </si>
  <si>
    <t>Month 116</t>
  </si>
  <si>
    <t>Fortnight 116</t>
  </si>
  <si>
    <t>Month 117</t>
  </si>
  <si>
    <t>Fortnight 117</t>
  </si>
  <si>
    <t>Month 118</t>
  </si>
  <si>
    <t>Fortnight 118</t>
  </si>
  <si>
    <t>Month 119</t>
  </si>
  <si>
    <t>Fortnight 119</t>
  </si>
  <si>
    <t>Month 120</t>
  </si>
  <si>
    <t>Fortnight 120</t>
  </si>
  <si>
    <t>Month 121</t>
  </si>
  <si>
    <t>Fortnight 121</t>
  </si>
  <si>
    <t>Month 122</t>
  </si>
  <si>
    <t>Fortnight 122</t>
  </si>
  <si>
    <t>Month 123</t>
  </si>
  <si>
    <t>Fortnight 123</t>
  </si>
  <si>
    <t>Month 124</t>
  </si>
  <si>
    <t>Fortnight 124</t>
  </si>
  <si>
    <t>Month 125</t>
  </si>
  <si>
    <t>Fortnight 125</t>
  </si>
  <si>
    <t>Month 126</t>
  </si>
  <si>
    <t>Fortnight 126</t>
  </si>
  <si>
    <t>Month 127</t>
  </si>
  <si>
    <t>Fortnight 127</t>
  </si>
  <si>
    <t>Month 128</t>
  </si>
  <si>
    <t>Fortnight 128</t>
  </si>
  <si>
    <t>Month 129</t>
  </si>
  <si>
    <t>Fortnight 129</t>
  </si>
  <si>
    <t>Month 130</t>
  </si>
  <si>
    <t>Fortnight 130</t>
  </si>
  <si>
    <t>Month 131</t>
  </si>
  <si>
    <t>Fortnight 131</t>
  </si>
  <si>
    <t>Month 132</t>
  </si>
  <si>
    <t>Fortnight 132</t>
  </si>
  <si>
    <t>Month 133</t>
  </si>
  <si>
    <t>Fortnight 133</t>
  </si>
  <si>
    <t>Month 134</t>
  </si>
  <si>
    <t>Fortnight 134</t>
  </si>
  <si>
    <t>Month 135</t>
  </si>
  <si>
    <t>Fortnight 135</t>
  </si>
  <si>
    <t>Month 136</t>
  </si>
  <si>
    <t>Fortnight 136</t>
  </si>
  <si>
    <t>Month 137</t>
  </si>
  <si>
    <t>Fortnight 137</t>
  </si>
  <si>
    <t>Month 138</t>
  </si>
  <si>
    <t>Fortnight 138</t>
  </si>
  <si>
    <t>Month 139</t>
  </si>
  <si>
    <t>Fortnight 139</t>
  </si>
  <si>
    <t>Month 140</t>
  </si>
  <si>
    <t>Fortnight 140</t>
  </si>
  <si>
    <t>Month 141</t>
  </si>
  <si>
    <t>Fortnight 141</t>
  </si>
  <si>
    <t>Month 142</t>
  </si>
  <si>
    <t>Fortnight 142</t>
  </si>
  <si>
    <t>Month 143</t>
  </si>
  <si>
    <t>Fortnight 143</t>
  </si>
  <si>
    <t>Month 144</t>
  </si>
  <si>
    <t>Fortnight 144</t>
  </si>
  <si>
    <t>Month 145</t>
  </si>
  <si>
    <t>Fortnight 145</t>
  </si>
  <si>
    <t>Month 146</t>
  </si>
  <si>
    <t>Fortnight 146</t>
  </si>
  <si>
    <t>Month 147</t>
  </si>
  <si>
    <t>Fortnight 147</t>
  </si>
  <si>
    <t>Month 148</t>
  </si>
  <si>
    <t>Fortnight 148</t>
  </si>
  <si>
    <t>Month 149</t>
  </si>
  <si>
    <t>Fortnight 149</t>
  </si>
  <si>
    <t>Month 150</t>
  </si>
  <si>
    <t>Fortnight 150</t>
  </si>
  <si>
    <t>Month 151</t>
  </si>
  <si>
    <t>Fortnight 151</t>
  </si>
  <si>
    <t>Month 152</t>
  </si>
  <si>
    <t>Fortnight 152</t>
  </si>
  <si>
    <t>Month 153</t>
  </si>
  <si>
    <t>Fortnight 153</t>
  </si>
  <si>
    <t>Month 154</t>
  </si>
  <si>
    <t>Fortnight 154</t>
  </si>
  <si>
    <t>Month 155</t>
  </si>
  <si>
    <t>Fortnight 155</t>
  </si>
  <si>
    <t>Month 156</t>
  </si>
  <si>
    <t>Fortnight 156</t>
  </si>
  <si>
    <t>Month 157</t>
  </si>
  <si>
    <t>Fortnight 157</t>
  </si>
  <si>
    <t>Month 158</t>
  </si>
  <si>
    <t>Fortnight 158</t>
  </si>
  <si>
    <t>Month 159</t>
  </si>
  <si>
    <t>Fortnight 159</t>
  </si>
  <si>
    <t>Month 160</t>
  </si>
  <si>
    <t>Fortnight 160</t>
  </si>
  <si>
    <t>Month 161</t>
  </si>
  <si>
    <t>Fortnight 161</t>
  </si>
  <si>
    <t>Month 162</t>
  </si>
  <si>
    <t>Fortnight 162</t>
  </si>
  <si>
    <t>Month 163</t>
  </si>
  <si>
    <t>Fortnight 163</t>
  </si>
  <si>
    <t>Month 164</t>
  </si>
  <si>
    <t>Fortnight 164</t>
  </si>
  <si>
    <t>Month 165</t>
  </si>
  <si>
    <t>Fortnight 165</t>
  </si>
  <si>
    <t>Month 166</t>
  </si>
  <si>
    <t>Fortnight 166</t>
  </si>
  <si>
    <t>Month 167</t>
  </si>
  <si>
    <t>Fortnight 167</t>
  </si>
  <si>
    <t>Month 168</t>
  </si>
  <si>
    <t>Fortnight 168</t>
  </si>
  <si>
    <t>Month 169</t>
  </si>
  <si>
    <t>Fortnight 169</t>
  </si>
  <si>
    <t>Month 170</t>
  </si>
  <si>
    <t>Fortnight 170</t>
  </si>
  <si>
    <t>Month 171</t>
  </si>
  <si>
    <t>Fortnight 171</t>
  </si>
  <si>
    <t>Month 172</t>
  </si>
  <si>
    <t>Fortnight 172</t>
  </si>
  <si>
    <t>Month 173</t>
  </si>
  <si>
    <t>Fortnight 173</t>
  </si>
  <si>
    <t>Month 174</t>
  </si>
  <si>
    <t>Fortnight 174</t>
  </si>
  <si>
    <t>Month 175</t>
  </si>
  <si>
    <t>Fortnight 175</t>
  </si>
  <si>
    <t>Month 176</t>
  </si>
  <si>
    <t>Fortnight 176</t>
  </si>
  <si>
    <t>Month 177</t>
  </si>
  <si>
    <t>Fortnight 177</t>
  </si>
  <si>
    <t>Month 178</t>
  </si>
  <si>
    <t>Fortnight 178</t>
  </si>
  <si>
    <t>Month 179</t>
  </si>
  <si>
    <t>Fortnight 179</t>
  </si>
  <si>
    <t>Month 180</t>
  </si>
  <si>
    <t>Fortnight 180</t>
  </si>
  <si>
    <t>Month 181</t>
  </si>
  <si>
    <t>Fortnight 181</t>
  </si>
  <si>
    <t>Month 182</t>
  </si>
  <si>
    <t>Fortnight 182</t>
  </si>
  <si>
    <t>Month 183</t>
  </si>
  <si>
    <t>Fortnight 183</t>
  </si>
  <si>
    <t>Month 184</t>
  </si>
  <si>
    <t>Fortnight 184</t>
  </si>
  <si>
    <t>Month 185</t>
  </si>
  <si>
    <t>Fortnight 185</t>
  </si>
  <si>
    <t>Month 186</t>
  </si>
  <si>
    <t>Fortnight 186</t>
  </si>
  <si>
    <t>Month 187</t>
  </si>
  <si>
    <t>Fortnight 187</t>
  </si>
  <si>
    <t>Month 188</t>
  </si>
  <si>
    <t>Fortnight 188</t>
  </si>
  <si>
    <t>Month 189</t>
  </si>
  <si>
    <t>Fortnight 189</t>
  </si>
  <si>
    <t>Month 190</t>
  </si>
  <si>
    <t>Fortnight 190</t>
  </si>
  <si>
    <t>Month 191</t>
  </si>
  <si>
    <t>Fortnight 191</t>
  </si>
  <si>
    <t>Month 192</t>
  </si>
  <si>
    <t>Fortnight 192</t>
  </si>
  <si>
    <t>Month 193</t>
  </si>
  <si>
    <t>Fortnight 193</t>
  </si>
  <si>
    <t>Month 194</t>
  </si>
  <si>
    <t>Fortnight 194</t>
  </si>
  <si>
    <t>Month 195</t>
  </si>
  <si>
    <t>Fortnight 195</t>
  </si>
  <si>
    <t>Month 196</t>
  </si>
  <si>
    <t>Fortnight 196</t>
  </si>
  <si>
    <t>Month 197</t>
  </si>
  <si>
    <t>Fortnight 197</t>
  </si>
  <si>
    <t>Month 198</t>
  </si>
  <si>
    <t>Fortnight 198</t>
  </si>
  <si>
    <t>Month 199</t>
  </si>
  <si>
    <t>Fortnight 199</t>
  </si>
  <si>
    <t>Month 200</t>
  </si>
  <si>
    <t>Fortnight 200</t>
  </si>
  <si>
    <t>Month 201</t>
  </si>
  <si>
    <t>Fortnight 201</t>
  </si>
  <si>
    <t>Month 202</t>
  </si>
  <si>
    <t>Fortnight 202</t>
  </si>
  <si>
    <t>Month 203</t>
  </si>
  <si>
    <t>Fortnight 203</t>
  </si>
  <si>
    <t>Month 204</t>
  </si>
  <si>
    <t>Fortnight 204</t>
  </si>
  <si>
    <t>Month 205</t>
  </si>
  <si>
    <t>Fortnight 205</t>
  </si>
  <si>
    <t>Month 206</t>
  </si>
  <si>
    <t>Fortnight 206</t>
  </si>
  <si>
    <t>Month 207</t>
  </si>
  <si>
    <t>Fortnight 207</t>
  </si>
  <si>
    <t>Month 208</t>
  </si>
  <si>
    <t>Fortnight 208</t>
  </si>
  <si>
    <t>Month 209</t>
  </si>
  <si>
    <t>Fortnight 209</t>
  </si>
  <si>
    <t>Month 210</t>
  </si>
  <si>
    <t>Fortnight 210</t>
  </si>
  <si>
    <t>Month 211</t>
  </si>
  <si>
    <t>Fortnight 211</t>
  </si>
  <si>
    <t>Month 212</t>
  </si>
  <si>
    <t>Fortnight 212</t>
  </si>
  <si>
    <t>Month 213</t>
  </si>
  <si>
    <t>Fortnight 213</t>
  </si>
  <si>
    <t>Month 214</t>
  </si>
  <si>
    <t>Fortnight 214</t>
  </si>
  <si>
    <t>Month 215</t>
  </si>
  <si>
    <t>Fortnight 215</t>
  </si>
  <si>
    <t>Month 216</t>
  </si>
  <si>
    <t>Fortnight 216</t>
  </si>
  <si>
    <t>Month 217</t>
  </si>
  <si>
    <t>Fortnight 217</t>
  </si>
  <si>
    <t>Month 218</t>
  </si>
  <si>
    <t>Fortnight 218</t>
  </si>
  <si>
    <t>Month 219</t>
  </si>
  <si>
    <t>Fortnight 219</t>
  </si>
  <si>
    <t>Month 220</t>
  </si>
  <si>
    <t>Fortnight 220</t>
  </si>
  <si>
    <t>Month 221</t>
  </si>
  <si>
    <t>Fortnight 221</t>
  </si>
  <si>
    <t>Month 222</t>
  </si>
  <si>
    <t>Fortnight 222</t>
  </si>
  <si>
    <t>Month 223</t>
  </si>
  <si>
    <t>Fortnight 223</t>
  </si>
  <si>
    <t>Month 224</t>
  </si>
  <si>
    <t>Fortnight 224</t>
  </si>
  <si>
    <t>Month 225</t>
  </si>
  <si>
    <t>Fortnight 225</t>
  </si>
  <si>
    <t>Month 226</t>
  </si>
  <si>
    <t>Fortnight 226</t>
  </si>
  <si>
    <t>Month 227</t>
  </si>
  <si>
    <t>Fortnight 227</t>
  </si>
  <si>
    <t>Month 228</t>
  </si>
  <si>
    <t>Fortnight 228</t>
  </si>
  <si>
    <t>Month 229</t>
  </si>
  <si>
    <t>Fortnight 229</t>
  </si>
  <si>
    <t>Month 230</t>
  </si>
  <si>
    <t>Fortnight 230</t>
  </si>
  <si>
    <t>Month 231</t>
  </si>
  <si>
    <t>Fortnight 231</t>
  </si>
  <si>
    <t>Month 232</t>
  </si>
  <si>
    <t>Fortnight 232</t>
  </si>
  <si>
    <t>Month 233</t>
  </si>
  <si>
    <t>Fortnight 233</t>
  </si>
  <si>
    <t>Month 234</t>
  </si>
  <si>
    <t>Fortnight 234</t>
  </si>
  <si>
    <t>Month 235</t>
  </si>
  <si>
    <t>Fortnight 235</t>
  </si>
  <si>
    <t>Month 236</t>
  </si>
  <si>
    <t>Fortnight 236</t>
  </si>
  <si>
    <t>Month 237</t>
  </si>
  <si>
    <t>Fortnight 237</t>
  </si>
  <si>
    <t>Month 238</t>
  </si>
  <si>
    <t>Fortnight 238</t>
  </si>
  <si>
    <t>Month 239</t>
  </si>
  <si>
    <t>Fortnight 239</t>
  </si>
  <si>
    <t>Month 240</t>
  </si>
  <si>
    <t>Fortnight 240</t>
  </si>
  <si>
    <t>Fortnight 241</t>
  </si>
  <si>
    <t>Fortnight 242</t>
  </si>
  <si>
    <t>Fortnight 243</t>
  </si>
  <si>
    <t>Fortnight 244</t>
  </si>
  <si>
    <t>Fortnight 245</t>
  </si>
  <si>
    <t>Fortnight 246</t>
  </si>
  <si>
    <t>Fortnight 247</t>
  </si>
  <si>
    <t>Fortnight 248</t>
  </si>
  <si>
    <t>Fortnight 249</t>
  </si>
  <si>
    <t>Fortnight 250</t>
  </si>
  <si>
    <t>Fortnight 251</t>
  </si>
  <si>
    <t>Fortnight 252</t>
  </si>
  <si>
    <t>Fortnight 253</t>
  </si>
  <si>
    <t>Fortnight 254</t>
  </si>
  <si>
    <t>Fortnight 255</t>
  </si>
  <si>
    <t>Fortnight 256</t>
  </si>
  <si>
    <t>Fortnight 257</t>
  </si>
  <si>
    <t>Fortnight 258</t>
  </si>
  <si>
    <t>Fortnight 259</t>
  </si>
  <si>
    <t>Fortnight 260</t>
  </si>
  <si>
    <t>Fortnight 261</t>
  </si>
  <si>
    <t>Fortnight 262</t>
  </si>
  <si>
    <t>Fortnight 263</t>
  </si>
  <si>
    <t>Fortnight 264</t>
  </si>
  <si>
    <t>Fortnight 265</t>
  </si>
  <si>
    <t>Fortnight 266</t>
  </si>
  <si>
    <t>Fortnight 267</t>
  </si>
  <si>
    <t>Fortnight 268</t>
  </si>
  <si>
    <t>Fortnight 269</t>
  </si>
  <si>
    <t>Fortnight 270</t>
  </si>
  <si>
    <t>Fortnight 271</t>
  </si>
  <si>
    <t>Fortnight 272</t>
  </si>
  <si>
    <t>Fortnight 273</t>
  </si>
  <si>
    <t>Fortnight 274</t>
  </si>
  <si>
    <t>Fortnight 275</t>
  </si>
  <si>
    <t>Fortnight 276</t>
  </si>
  <si>
    <t>Fortnight 277</t>
  </si>
  <si>
    <t>Fortnight 278</t>
  </si>
  <si>
    <t>Fortnight 279</t>
  </si>
  <si>
    <t>Fortnight 280</t>
  </si>
  <si>
    <t>Fortnight 281</t>
  </si>
  <si>
    <t>Fortnight 282</t>
  </si>
  <si>
    <t>Fortnight 283</t>
  </si>
  <si>
    <t>Fortnight 284</t>
  </si>
  <si>
    <t>Fortnight 285</t>
  </si>
  <si>
    <t>Fortnight 286</t>
  </si>
  <si>
    <t>Fortnight 287</t>
  </si>
  <si>
    <t>Fortnight 288</t>
  </si>
  <si>
    <t>Fortnight 289</t>
  </si>
  <si>
    <t>Fortnight 290</t>
  </si>
  <si>
    <t>Fortnight 291</t>
  </si>
  <si>
    <t>Fortnight 292</t>
  </si>
  <si>
    <t>Fortnight 293</t>
  </si>
  <si>
    <t>Fortnight 294</t>
  </si>
  <si>
    <t>Fortnight 295</t>
  </si>
  <si>
    <t>Fortnight 296</t>
  </si>
  <si>
    <t>Fortnight 297</t>
  </si>
  <si>
    <t>Fortnight 298</t>
  </si>
  <si>
    <t>Fortnight 299</t>
  </si>
  <si>
    <t>Fortnight 300</t>
  </si>
  <si>
    <t>Fortnight 301</t>
  </si>
  <si>
    <t>Fortnight 302</t>
  </si>
  <si>
    <t>Fortnight 303</t>
  </si>
  <si>
    <t>Fortnight 304</t>
  </si>
  <si>
    <t>Fortnight 305</t>
  </si>
  <si>
    <t>Fortnight 306</t>
  </si>
  <si>
    <t>Fortnight 307</t>
  </si>
  <si>
    <t>Fortnight 308</t>
  </si>
  <si>
    <t>Fortnight 309</t>
  </si>
  <si>
    <t>Fortnight 310</t>
  </si>
  <si>
    <t>Fortnight 311</t>
  </si>
  <si>
    <t>Fortnight 312</t>
  </si>
  <si>
    <t>Fortnight 313</t>
  </si>
  <si>
    <t>Fortnight 314</t>
  </si>
  <si>
    <t>Fortnight 315</t>
  </si>
  <si>
    <t>Fortnight 316</t>
  </si>
  <si>
    <t>Fortnight 317</t>
  </si>
  <si>
    <t>Fortnight 318</t>
  </si>
  <si>
    <t>Fortnight 319</t>
  </si>
  <si>
    <t>Fortnight 320</t>
  </si>
  <si>
    <t>Fortnight 321</t>
  </si>
  <si>
    <t>Fortnight 322</t>
  </si>
  <si>
    <t>Fortnight 323</t>
  </si>
  <si>
    <t>Fortnight 324</t>
  </si>
  <si>
    <t>Fortnight 325</t>
  </si>
  <si>
    <t>Fortnight 326</t>
  </si>
  <si>
    <t>Fortnight 327</t>
  </si>
  <si>
    <t>Fortnight 328</t>
  </si>
  <si>
    <t>Fortnight 329</t>
  </si>
  <si>
    <t>Fortnight 330</t>
  </si>
  <si>
    <t>Fortnight 331</t>
  </si>
  <si>
    <t>Fortnight 332</t>
  </si>
  <si>
    <t>Fortnight 333</t>
  </si>
  <si>
    <t>Fortnight 334</t>
  </si>
  <si>
    <t>Fortnight 335</t>
  </si>
  <si>
    <t>Fortnight 336</t>
  </si>
  <si>
    <t>Fortnight 337</t>
  </si>
  <si>
    <t>Fortnight 338</t>
  </si>
  <si>
    <t>Fortnight 339</t>
  </si>
  <si>
    <t>Fortnight 340</t>
  </si>
  <si>
    <t>Fortnight 341</t>
  </si>
  <si>
    <t>Fortnight 342</t>
  </si>
  <si>
    <t>Fortnight 343</t>
  </si>
  <si>
    <t>Fortnight 344</t>
  </si>
  <si>
    <t>Fortnight 345</t>
  </si>
  <si>
    <t>Fortnight 346</t>
  </si>
  <si>
    <t>Fortnight 347</t>
  </si>
  <si>
    <t>Fortnight 348</t>
  </si>
  <si>
    <t>Fortnight 349</t>
  </si>
  <si>
    <t>Fortnight 350</t>
  </si>
  <si>
    <t>Fortnight 351</t>
  </si>
  <si>
    <t>Fortnight 352</t>
  </si>
  <si>
    <t>Fortnight 353</t>
  </si>
  <si>
    <t>Fortnight 354</t>
  </si>
  <si>
    <t>Fortnight 355</t>
  </si>
  <si>
    <t>Fortnight 356</t>
  </si>
  <si>
    <t>Fortnight 357</t>
  </si>
  <si>
    <t>Fortnight 358</t>
  </si>
  <si>
    <t>Fortnight 359</t>
  </si>
  <si>
    <t>Fortnight 360</t>
  </si>
  <si>
    <t>Fortnight 361</t>
  </si>
  <si>
    <t>Fortnight 362</t>
  </si>
  <si>
    <t>Fortnight 363</t>
  </si>
  <si>
    <t>Fortnight 364</t>
  </si>
  <si>
    <t>Fortnight 365</t>
  </si>
  <si>
    <t>Fortnight 366</t>
  </si>
  <si>
    <t>Fortnight 367</t>
  </si>
  <si>
    <t>Fortnight 368</t>
  </si>
  <si>
    <t>Fortnight 369</t>
  </si>
  <si>
    <t>Fortnight 370</t>
  </si>
  <si>
    <t>Fortnight 371</t>
  </si>
  <si>
    <t>Fortnight 372</t>
  </si>
  <si>
    <t>Fortnight 373</t>
  </si>
  <si>
    <t>Fortnight 374</t>
  </si>
  <si>
    <t>Fortnight 375</t>
  </si>
  <si>
    <t>Fortnight 376</t>
  </si>
  <si>
    <t>Fortnight 377</t>
  </si>
  <si>
    <t>Fortnight 378</t>
  </si>
  <si>
    <t>Fortnight 379</t>
  </si>
  <si>
    <t>Fortnight 380</t>
  </si>
  <si>
    <t>Fortnight 381</t>
  </si>
  <si>
    <t>Fortnight 382</t>
  </si>
  <si>
    <t>Fortnight 383</t>
  </si>
  <si>
    <t>Fortnight 384</t>
  </si>
  <si>
    <t>Fortnight 385</t>
  </si>
  <si>
    <t>Fortnight 386</t>
  </si>
  <si>
    <t>Fortnight 387</t>
  </si>
  <si>
    <t>Fortnight 388</t>
  </si>
  <si>
    <t>Fortnight 389</t>
  </si>
  <si>
    <t>Fortnight 390</t>
  </si>
  <si>
    <t>Fortnight 391</t>
  </si>
  <si>
    <t>Fortnight 392</t>
  </si>
  <si>
    <t>Fortnight 393</t>
  </si>
  <si>
    <t>Fortnight 394</t>
  </si>
  <si>
    <t>Fortnight 395</t>
  </si>
  <si>
    <t>Fortnight 396</t>
  </si>
  <si>
    <t>Fortnight 397</t>
  </si>
  <si>
    <t>Fortnight 398</t>
  </si>
  <si>
    <t>Fortnight 399</t>
  </si>
  <si>
    <t>Fortnight 400</t>
  </si>
  <si>
    <t>Fortnight 401</t>
  </si>
  <si>
    <t>Fortnight 402</t>
  </si>
  <si>
    <t>Fortnight 403</t>
  </si>
  <si>
    <t>Fortnight 404</t>
  </si>
  <si>
    <t>Fortnight 405</t>
  </si>
  <si>
    <t>Fortnight 406</t>
  </si>
  <si>
    <t>Fortnight 407</t>
  </si>
  <si>
    <t>Fortnight 408</t>
  </si>
  <si>
    <t>Fortnight 409</t>
  </si>
  <si>
    <t>Fortnight 410</t>
  </si>
  <si>
    <t>Fortnight 411</t>
  </si>
  <si>
    <t>Fortnight 412</t>
  </si>
  <si>
    <t>Fortnight 413</t>
  </si>
  <si>
    <t>Fortnight 414</t>
  </si>
  <si>
    <t>Fortnight 415</t>
  </si>
  <si>
    <t>Fortnight 416</t>
  </si>
  <si>
    <t>Fortnight 417</t>
  </si>
  <si>
    <t>Fortnight 418</t>
  </si>
  <si>
    <t>Fortnight 419</t>
  </si>
  <si>
    <t>Fortnight 420</t>
  </si>
  <si>
    <t>Fortnight 421</t>
  </si>
  <si>
    <t>Fortnight 422</t>
  </si>
  <si>
    <t>Fortnight 423</t>
  </si>
  <si>
    <t>Fortnight 424</t>
  </si>
  <si>
    <t>Fortnight 425</t>
  </si>
  <si>
    <t>Fortnight 426</t>
  </si>
  <si>
    <t>Fortnight 427</t>
  </si>
  <si>
    <t>Fortnight 428</t>
  </si>
  <si>
    <t>Fortnight 429</t>
  </si>
  <si>
    <t>Fortnight 430</t>
  </si>
  <si>
    <t>Fortnight 431</t>
  </si>
  <si>
    <t>Fortnight 432</t>
  </si>
  <si>
    <t>Fortnight 433</t>
  </si>
  <si>
    <t>Fortnight 434</t>
  </si>
  <si>
    <t>Fortnight 435</t>
  </si>
  <si>
    <t>Fortnight 436</t>
  </si>
  <si>
    <t>Fortnight 437</t>
  </si>
  <si>
    <t>Fortnight 438</t>
  </si>
  <si>
    <t>Fortnight 439</t>
  </si>
  <si>
    <t>Fortnight 440</t>
  </si>
  <si>
    <t>Fortnight 441</t>
  </si>
  <si>
    <t>Fortnight 442</t>
  </si>
  <si>
    <t>Fortnight 443</t>
  </si>
  <si>
    <t>Fortnight 444</t>
  </si>
  <si>
    <t>Fortnight 445</t>
  </si>
  <si>
    <t>Fortnight 446</t>
  </si>
  <si>
    <t>Fortnight 447</t>
  </si>
  <si>
    <t>Fortnight 448</t>
  </si>
  <si>
    <t>Fortnight 449</t>
  </si>
  <si>
    <t>Fortnight 450</t>
  </si>
  <si>
    <t>Fortnight 451</t>
  </si>
  <si>
    <t>Fortnight 452</t>
  </si>
  <si>
    <t>Fortnight 453</t>
  </si>
  <si>
    <t>Fortnight 454</t>
  </si>
  <si>
    <t>Fortnight 455</t>
  </si>
  <si>
    <t>Fortnight 456</t>
  </si>
  <si>
    <t>Fortnight 457</t>
  </si>
  <si>
    <t>Fortnight 458</t>
  </si>
  <si>
    <t>Fortnight 459</t>
  </si>
  <si>
    <t>Fortnight 460</t>
  </si>
  <si>
    <t>Fortnight 461</t>
  </si>
  <si>
    <t>Fortnight 462</t>
  </si>
  <si>
    <t>Fortnight 463</t>
  </si>
  <si>
    <t>Fortnight 464</t>
  </si>
  <si>
    <t>Fortnight 465</t>
  </si>
  <si>
    <t>Fortnight 466</t>
  </si>
  <si>
    <t>Fortnight 467</t>
  </si>
  <si>
    <t>Fortnight 468</t>
  </si>
  <si>
    <t>Fortnight 469</t>
  </si>
  <si>
    <t>Fortnight 470</t>
  </si>
  <si>
    <t>Fortnight 471</t>
  </si>
  <si>
    <t>Fortnight 472</t>
  </si>
  <si>
    <t>Fortnight 473</t>
  </si>
  <si>
    <t>Fortnight 474</t>
  </si>
  <si>
    <t>Fortnight 475</t>
  </si>
  <si>
    <t>Fortnight 476</t>
  </si>
  <si>
    <t>Fortnight 477</t>
  </si>
  <si>
    <t>Fortnight 478</t>
  </si>
  <si>
    <t>Fortnight 479</t>
  </si>
  <si>
    <t>Fortnight 480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</si>
</sst>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_(* #,##0_);_(* \(#,##0\);_(* &quot;-&quot;??_);_(@_)"/>
    <numFmt numFmtId="166" formatCode="&quot;$&quot;#,##0.00"/>
    <numFmt numFmtId="167" formatCode="0.0%"/>
  </numFmts>
  <fonts count="12">
    <font>
      <sz val="10"/>
      <color theme="1"/>
      <name val="ArialMT"/>
      <family val="2"/>
    </font>
    <font>
      <sz val="10"/>
      <color theme="1"/>
      <name val="ArialMT"/>
      <family val="2"/>
    </font>
    <font>
      <sz val="10"/>
      <color theme="1"/>
      <name val="ArialMT"/>
      <family val="2"/>
    </font>
    <font>
      <b/>
      <sz val="10"/>
      <color theme="1"/>
      <name val="ArialMT"/>
      <family val="2"/>
    </font>
    <font>
      <u/>
      <sz val="10"/>
      <color theme="10"/>
      <name val="ArialMT"/>
      <family val="2"/>
    </font>
    <font>
      <u/>
      <sz val="10"/>
      <color theme="11"/>
      <name val="ArialMT"/>
      <family val="2"/>
    </font>
    <font>
      <sz val="10"/>
      <color rgb="FF000000"/>
      <name val="ArialMT"/>
      <family val="2"/>
    </font>
    <font>
      <b/>
      <sz val="10"/>
      <name val="Arial"/>
      <family val="2"/>
    </font>
    <font>
      <sz val="8"/>
      <name val="ArialMT"/>
      <family val="2"/>
    </font>
    <font>
      <sz val="10"/>
      <color theme="1"/>
      <name val="ArialMT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/>
      <right/>
      <top/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/>
      <diagonal/>
    </border>
  </borders>
  <cellStyleXfs count="10">
    <xf numFmtId="0" fontId="0" fillId="0" borderId="0"/>
    <xf numFmtId="9" fontId="2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60">
    <xf numFmtId="0" fontId="0" fillId="0" borderId="0" xfId="0"/>
    <xf numFmtId="0" fontId="3" fillId="0" borderId="0" xfId="0" applyFont="1" applyAlignment="1">
      <alignment horizontal="right"/>
    </xf>
    <xf numFmtId="0" fontId="3" fillId="0" borderId="0" xfId="0" applyFont="1"/>
    <xf numFmtId="0" fontId="3" fillId="3" borderId="0" xfId="0" applyFont="1" applyFill="1"/>
    <xf numFmtId="0" fontId="0" fillId="0" borderId="1" xfId="0" applyBorder="1"/>
    <xf numFmtId="0" fontId="0" fillId="0" borderId="0" xfId="0" applyAlignment="1">
      <alignment horizontal="right"/>
    </xf>
    <xf numFmtId="0" fontId="0" fillId="0" borderId="1" xfId="0" applyBorder="1" applyAlignment="1">
      <alignment horizontal="right"/>
    </xf>
    <xf numFmtId="0" fontId="3" fillId="0" borderId="1" xfId="0" applyFont="1" applyBorder="1" applyAlignment="1">
      <alignment horizontal="left"/>
    </xf>
    <xf numFmtId="0" fontId="3" fillId="0" borderId="0" xfId="0" applyFont="1" applyAlignment="1">
      <alignment horizontal="center"/>
    </xf>
    <xf numFmtId="3" fontId="3" fillId="0" borderId="0" xfId="0" applyNumberFormat="1" applyFont="1" applyAlignment="1">
      <alignment horizontal="right"/>
    </xf>
    <xf numFmtId="3" fontId="0" fillId="0" borderId="0" xfId="0" applyNumberFormat="1"/>
    <xf numFmtId="9" fontId="0" fillId="0" borderId="0" xfId="1" applyFont="1" applyBorder="1" applyAlignment="1">
      <alignment horizontal="center"/>
    </xf>
    <xf numFmtId="9" fontId="6" fillId="0" borderId="0" xfId="0" applyNumberFormat="1" applyFont="1" applyAlignment="1">
      <alignment horizontal="center"/>
    </xf>
    <xf numFmtId="3" fontId="0" fillId="0" borderId="0" xfId="0" applyNumberFormat="1" applyAlignment="1">
      <alignment horizontal="right"/>
    </xf>
    <xf numFmtId="3" fontId="3" fillId="0" borderId="0" xfId="0" applyNumberFormat="1" applyFont="1"/>
    <xf numFmtId="0" fontId="0" fillId="0" borderId="0" xfId="0" applyAlignment="1">
      <alignment horizontal="center"/>
    </xf>
    <xf numFmtId="0" fontId="0" fillId="0" borderId="1" xfId="0" applyBorder="1" applyAlignment="1">
      <alignment horizontal="left"/>
    </xf>
    <xf numFmtId="0" fontId="3" fillId="0" borderId="0" xfId="0" applyFont="1" applyAlignment="1">
      <alignment wrapText="1"/>
    </xf>
    <xf numFmtId="0" fontId="0" fillId="0" borderId="2" xfId="0" applyBorder="1"/>
    <xf numFmtId="3" fontId="0" fillId="0" borderId="2" xfId="0" applyNumberFormat="1" applyBorder="1"/>
    <xf numFmtId="0" fontId="0" fillId="0" borderId="3" xfId="0" applyBorder="1"/>
    <xf numFmtId="3" fontId="0" fillId="0" borderId="3" xfId="0" applyNumberFormat="1" applyBorder="1"/>
    <xf numFmtId="37" fontId="0" fillId="0" borderId="3" xfId="0" applyNumberFormat="1" applyBorder="1"/>
    <xf numFmtId="0" fontId="0" fillId="0" borderId="4" xfId="0" applyBorder="1"/>
    <xf numFmtId="0" fontId="3" fillId="0" borderId="4" xfId="0" applyFont="1" applyBorder="1"/>
    <xf numFmtId="3" fontId="3" fillId="0" borderId="4" xfId="0" applyNumberFormat="1" applyFont="1" applyBorder="1"/>
    <xf numFmtId="0" fontId="3" fillId="0" borderId="3" xfId="0" applyFont="1" applyBorder="1"/>
    <xf numFmtId="3" fontId="3" fillId="0" borderId="3" xfId="0" applyNumberFormat="1" applyFont="1" applyBorder="1"/>
    <xf numFmtId="4" fontId="0" fillId="0" borderId="3" xfId="0" applyNumberFormat="1" applyBorder="1"/>
    <xf numFmtId="7" fontId="0" fillId="0" borderId="4" xfId="8" applyNumberFormat="1" applyFont="1" applyBorder="1"/>
    <xf numFmtId="164" fontId="0" fillId="0" borderId="3" xfId="0" applyNumberFormat="1" applyBorder="1"/>
    <xf numFmtId="44" fontId="0" fillId="0" borderId="3" xfId="8" applyFont="1" applyBorder="1"/>
    <xf numFmtId="44" fontId="0" fillId="0" borderId="3" xfId="0" applyNumberFormat="1" applyBorder="1"/>
    <xf numFmtId="44" fontId="0" fillId="0" borderId="4" xfId="0" applyNumberFormat="1" applyBorder="1"/>
    <xf numFmtId="9" fontId="0" fillId="0" borderId="3" xfId="1" applyFont="1" applyBorder="1"/>
    <xf numFmtId="3" fontId="0" fillId="0" borderId="4" xfId="0" applyNumberFormat="1" applyBorder="1"/>
    <xf numFmtId="0" fontId="7" fillId="0" borderId="0" xfId="0" applyFont="1"/>
    <xf numFmtId="3" fontId="7" fillId="0" borderId="0" xfId="0" applyNumberFormat="1" applyFont="1"/>
    <xf numFmtId="44" fontId="0" fillId="0" borderId="0" xfId="8" applyFont="1"/>
    <xf numFmtId="165" fontId="0" fillId="0" borderId="0" xfId="9" applyNumberFormat="1" applyFont="1"/>
    <xf numFmtId="0" fontId="9" fillId="0" borderId="0" xfId="0" applyFont="1"/>
    <xf numFmtId="0" fontId="3" fillId="2" borderId="0" xfId="0" applyFont="1" applyFill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10" fillId="4" borderId="0" xfId="0" applyFont="1" applyFill="1" applyAlignment="1">
      <alignment horizontal="center"/>
    </xf>
    <xf numFmtId="0" fontId="11" fillId="0" borderId="0" xfId="0" applyFont="1"/>
    <xf numFmtId="0" fontId="10" fillId="5" borderId="0" xfId="0" applyFont="1" applyFill="1"/>
    <xf numFmtId="0" fontId="11" fillId="5" borderId="0" xfId="0" applyFont="1" applyFill="1"/>
    <xf numFmtId="166" fontId="11" fillId="0" borderId="0" xfId="0" applyNumberFormat="1" applyFont="1"/>
    <xf numFmtId="167" fontId="11" fillId="0" borderId="0" xfId="0" applyNumberFormat="1" applyFont="1"/>
    <xf numFmtId="167" fontId="11" fillId="0" borderId="0" xfId="1" applyNumberFormat="1" applyFont="1"/>
    <xf numFmtId="164" fontId="11" fillId="0" borderId="0" xfId="1" applyNumberFormat="1" applyFont="1"/>
    <xf numFmtId="7" fontId="11" fillId="0" borderId="0" xfId="8" applyNumberFormat="1" applyFont="1"/>
    <xf numFmtId="0" fontId="10" fillId="0" borderId="2" xfId="0" applyFont="1" applyBorder="1"/>
    <xf numFmtId="0" fontId="10" fillId="0" borderId="2" xfId="0" applyFont="1" applyBorder="1" applyAlignment="1">
      <alignment horizontal="right"/>
    </xf>
    <xf numFmtId="0" fontId="11" fillId="0" borderId="3" xfId="0" applyFont="1" applyBorder="1"/>
    <xf numFmtId="166" fontId="11" fillId="0" borderId="3" xfId="0" applyNumberFormat="1" applyFont="1" applyBorder="1"/>
    <xf numFmtId="166" fontId="11" fillId="0" borderId="4" xfId="0" applyNumberFormat="1" applyFont="1" applyBorder="1"/>
    <xf numFmtId="0" fontId="11" fillId="5" borderId="3" xfId="0" applyFont="1" applyFill="1" applyBorder="1"/>
    <xf numFmtId="166" fontId="11" fillId="5" borderId="3" xfId="0" applyNumberFormat="1" applyFont="1" applyFill="1" applyBorder="1"/>
  </cellXfs>
  <cellStyles count="10">
    <cellStyle name="Comma" xfId="9" builtinId="3"/>
    <cellStyle name="Currency" xfId="8" builtinId="4"/>
    <cellStyle name="Followed Hyperlink" xfId="3" builtinId="9" hidden="1"/>
    <cellStyle name="Followed Hyperlink" xfId="5" builtinId="9" hidden="1"/>
    <cellStyle name="Followed Hyperlink" xfId="7" builtinId="9" hidden="1"/>
    <cellStyle name="Hyperlink" xfId="2" builtinId="8" hidden="1"/>
    <cellStyle name="Hyperlink" xfId="4" builtinId="8" hidden="1"/>
    <cellStyle name="Hyperlink" xfId="6" builtinId="8" hidden="1"/>
    <cellStyle name="Normal" xfId="0" builtinId="0"/>
    <cellStyle name="Per cent" xfId="1" builtinId="5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Relationship Id="rId27" Type="http://schemas.openxmlformats.org/officeDocument/2006/relationships/customXml" Target="../customXml/item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Household expenditure </a:t>
            </a:r>
          </a:p>
          <a:p>
            <a:pPr>
              <a:defRPr/>
            </a:pPr>
            <a:r>
              <a:rPr lang="en-GB"/>
              <a:t>budget</a:t>
            </a:r>
            <a:r>
              <a:rPr lang="en-GB" baseline="0"/>
              <a:t> - estimated cashflow vs monthly average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'Cash flow'!$D$55</c:f>
              <c:strCache>
                <c:ptCount val="1"/>
                <c:pt idx="0">
                  <c:v>Estimated cashflow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'Cash flow'!$E$2:$P$2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'Cash flow'!$E$55:$P$55</c:f>
              <c:numCache>
                <c:formatCode>#,##0</c:formatCode>
                <c:ptCount val="12"/>
                <c:pt idx="0">
                  <c:v>8124.666666666667</c:v>
                </c:pt>
                <c:pt idx="1">
                  <c:v>11624.666666666666</c:v>
                </c:pt>
                <c:pt idx="2">
                  <c:v>8874.6666666666661</c:v>
                </c:pt>
                <c:pt idx="3">
                  <c:v>10356.666666666666</c:v>
                </c:pt>
                <c:pt idx="4">
                  <c:v>10724.666666666666</c:v>
                </c:pt>
                <c:pt idx="5">
                  <c:v>15924.666666666666</c:v>
                </c:pt>
                <c:pt idx="6">
                  <c:v>11376.666666666666</c:v>
                </c:pt>
                <c:pt idx="7">
                  <c:v>9224.6666666666661</c:v>
                </c:pt>
                <c:pt idx="8">
                  <c:v>9626.6666666666661</c:v>
                </c:pt>
                <c:pt idx="9">
                  <c:v>9124.6666666666661</c:v>
                </c:pt>
                <c:pt idx="10">
                  <c:v>10724.666666666666</c:v>
                </c:pt>
                <c:pt idx="11">
                  <c:v>12776.666666666666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F2-D44D-B7CE-E37A2A2511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63566959"/>
        <c:axId val="1364060479"/>
      </c:barChart>
      <c:lineChart>
        <c:grouping val="standard"/>
        <c:varyColors val="0"/>
        <c:ser>
          <c:idx val="1"/>
          <c:order val="1"/>
          <c:tx>
            <c:strRef>
              <c:f>'Cash flow'!$D$56</c:f>
              <c:strCache>
                <c:ptCount val="1"/>
                <c:pt idx="0">
                  <c:v>Monthly average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'Cash flow'!$E$2:$P$2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'Cash flow'!$E$56:$P$56</c:f>
              <c:numCache>
                <c:formatCode>#,##0</c:formatCode>
                <c:ptCount val="12"/>
                <c:pt idx="0">
                  <c:v>10707</c:v>
                </c:pt>
                <c:pt idx="1">
                  <c:v>10707</c:v>
                </c:pt>
                <c:pt idx="2">
                  <c:v>10707</c:v>
                </c:pt>
                <c:pt idx="3">
                  <c:v>10707</c:v>
                </c:pt>
                <c:pt idx="4">
                  <c:v>10707</c:v>
                </c:pt>
                <c:pt idx="5">
                  <c:v>10707</c:v>
                </c:pt>
                <c:pt idx="6">
                  <c:v>10707</c:v>
                </c:pt>
                <c:pt idx="7">
                  <c:v>10707</c:v>
                </c:pt>
                <c:pt idx="8">
                  <c:v>10707</c:v>
                </c:pt>
                <c:pt idx="9">
                  <c:v>10707</c:v>
                </c:pt>
                <c:pt idx="10">
                  <c:v>10707</c:v>
                </c:pt>
                <c:pt idx="11">
                  <c:v>10707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F2-D44D-B7CE-E37A2A2511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63566959"/>
        <c:axId val="1364060479"/>
      </c:lineChart>
      <c:catAx>
        <c:axId val="13635669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64060479"/>
        <c:crosses val="autoZero"/>
        <c:auto val="1"/>
        <c:lblAlgn val="ctr"/>
        <c:lblOffset val="100"/>
        <c:noMultiLvlLbl val="0"/>
      </c:catAx>
      <c:valAx>
        <c:axId val="13640604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6356695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Estimated monthly net result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'Cash flow'!$E$2:$P$2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'Cash flow'!$E$58:$P$58</c:f>
              <c:numCache>
                <c:formatCode>#,##0</c:formatCode>
                <c:ptCount val="12"/>
                <c:pt idx="0">
                  <c:v>1875.333333333333</c:v>
                </c:pt>
                <c:pt idx="1">
                  <c:v>-1624.6666666666661</c:v>
                </c:pt>
                <c:pt idx="2">
                  <c:v>1125.3333333333339</c:v>
                </c:pt>
                <c:pt idx="3">
                  <c:v>-356.66666666666606</c:v>
                </c:pt>
                <c:pt idx="4">
                  <c:v>4275.3333333333339</c:v>
                </c:pt>
                <c:pt idx="5">
                  <c:v>-5924.6666666666661</c:v>
                </c:pt>
                <c:pt idx="6">
                  <c:v>-1376.6666666666661</c:v>
                </c:pt>
                <c:pt idx="7">
                  <c:v>775.33333333333394</c:v>
                </c:pt>
                <c:pt idx="8">
                  <c:v>373.33333333333394</c:v>
                </c:pt>
                <c:pt idx="9">
                  <c:v>875.33333333333394</c:v>
                </c:pt>
                <c:pt idx="10">
                  <c:v>4275.3333333333339</c:v>
                </c:pt>
                <c:pt idx="11">
                  <c:v>-2776.6666666666661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B4-A640-B9DF-B8D58B1CB5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87439023"/>
        <c:axId val="980487839"/>
      </c:barChart>
      <c:catAx>
        <c:axId val="9874390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80487839"/>
        <c:crosses val="autoZero"/>
        <c:auto val="1"/>
        <c:lblAlgn val="ctr"/>
        <c:lblOffset val="100"/>
        <c:noMultiLvlLbl val="0"/>
      </c:catAx>
      <c:valAx>
        <c:axId val="9804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8743902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19050</xdr:colOff>
      <xdr:row>83</xdr:row>
      <xdr:rowOff>107950</xdr:rowOff>
    </xdr:from>
    <xdr:to>
      <xdr:col>16</xdr:col>
      <xdr:colOff>38100</xdr:colOff>
      <xdr:row>107</xdr:row>
      <xdr:rowOff>12700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089C079-3F3D-35D6-8CF4-E185EE5DE8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1009650</xdr:colOff>
      <xdr:row>60</xdr:row>
      <xdr:rowOff>82550</xdr:rowOff>
    </xdr:from>
    <xdr:to>
      <xdr:col>16</xdr:col>
      <xdr:colOff>12700</xdr:colOff>
      <xdr:row>82</xdr:row>
      <xdr:rowOff>76200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CE9051B3-1607-3960-20F2-0677B715DD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F18"/>
  <sheetViews>
    <sheetView zoomScale="140" zoomScaleNormal="140" zoomScalePageLayoutView="140" workbookViewId="0">
      <selection activeCell="C13" sqref="C13"/>
    </sheetView>
  </sheetViews>
  <sheetFormatPr baseColWidth="10" defaultRowHeight="13"/>
  <cols>
    <col min="2" max="2" width="26.33203125" bestFit="1" customWidth="1"/>
    <col min="3" max="6" width="8.83203125" customWidth="1"/>
  </cols>
  <sheetData>
    <row r="2" spans="2:6">
      <c r="B2" s="2" t="s">
        <v>60</v>
      </c>
      <c r="C2" s="8" t="s">
        <v>55</v>
      </c>
      <c r="D2" s="8" t="s">
        <v>56</v>
      </c>
      <c r="E2" s="8" t="s">
        <v>57</v>
      </c>
      <c r="F2" s="8" t="s">
        <v>58</v>
      </c>
    </row>
    <row r="3" spans="2:6">
      <c r="B3" s="2"/>
      <c r="C3" s="8" t="s">
        <v>54</v>
      </c>
      <c r="D3" s="8" t="s">
        <v>54</v>
      </c>
      <c r="E3" s="8" t="s">
        <v>54</v>
      </c>
      <c r="F3" s="8" t="s">
        <v>54</v>
      </c>
    </row>
    <row r="5" spans="2:6">
      <c r="B5" s="2" t="s">
        <v>66</v>
      </c>
      <c r="C5" s="14">
        <f ca="1">SUMIF('Budget formulation'!$A$4:$L$53,'Summary Budget'!$B5,'Budget formulation'!I$4:I$53)</f>
        <v>130000</v>
      </c>
      <c r="D5" s="14">
        <f ca="1">SUMIF('Budget formulation'!$A$4:$L$53,'Summary Budget'!$B5,'Budget formulation'!J$4:J$53)</f>
        <v>132600</v>
      </c>
      <c r="E5" s="14">
        <f ca="1">SUMIF('Budget formulation'!$A$4:$L$53,'Summary Budget'!$B5,'Budget formulation'!K$4:K$53)</f>
        <v>135252</v>
      </c>
      <c r="F5" s="14">
        <f ca="1">SUMIF('Budget formulation'!$A$4:$L$53,'Summary Budget'!$B5,'Budget formulation'!L$4:L$53)</f>
        <v>137957.04</v>
      </c>
    </row>
    <row r="7" spans="2:6">
      <c r="B7" t="s">
        <v>42</v>
      </c>
      <c r="C7" s="10">
        <f ca="1">SUMIF('Budget formulation'!$A$10:$L$53,'Summary Budget'!$B7,'Budget formulation'!I$10:I$53)</f>
        <v>44500</v>
      </c>
      <c r="D7" s="10">
        <f ca="1">SUMIF('Budget formulation'!$A$10:$L$53,'Summary Budget'!$B7,'Budget formulation'!J$10:J$53)</f>
        <v>44610</v>
      </c>
      <c r="E7" s="10">
        <f ca="1">SUMIF('Budget formulation'!$A$10:$L$53,'Summary Budget'!$B7,'Budget formulation'!K$10:K$53)</f>
        <v>44722.2</v>
      </c>
      <c r="F7" s="10">
        <f ca="1">SUMIF('Budget formulation'!$A$10:$L$53,'Summary Budget'!$B7,'Budget formulation'!L$10:L$53)</f>
        <v>44836.644</v>
      </c>
    </row>
    <row r="8" spans="2:6">
      <c r="B8" t="s">
        <v>44</v>
      </c>
      <c r="C8" s="10">
        <f ca="1">SUMIF('Budget formulation'!$A$10:$L$53,'Summary Budget'!$B8,'Budget formulation'!I$10:I$53)</f>
        <v>9520</v>
      </c>
      <c r="D8" s="10">
        <f ca="1">SUMIF('Budget formulation'!$A$10:$L$53,'Summary Budget'!$B8,'Budget formulation'!J$10:J$53)</f>
        <v>9710.4000000000015</v>
      </c>
      <c r="E8" s="10">
        <f ca="1">SUMIF('Budget formulation'!$A$10:$L$53,'Summary Budget'!$B8,'Budget formulation'!K$10:K$53)</f>
        <v>9904.6080000000002</v>
      </c>
      <c r="F8" s="10">
        <f ca="1">SUMIF('Budget formulation'!$A$10:$L$53,'Summary Budget'!$B8,'Budget formulation'!L$10:L$53)</f>
        <v>10102.70016</v>
      </c>
    </row>
    <row r="9" spans="2:6">
      <c r="B9" t="s">
        <v>9</v>
      </c>
      <c r="C9" s="10">
        <f ca="1">SUMIF('Budget formulation'!$A$10:$L$53,'Summary Budget'!$B9,'Budget formulation'!I$10:I$53)</f>
        <v>22984</v>
      </c>
      <c r="D9" s="10">
        <f ca="1">SUMIF('Budget formulation'!$A$10:$L$53,'Summary Budget'!$B9,'Budget formulation'!J$10:J$53)</f>
        <v>23443.68</v>
      </c>
      <c r="E9" s="10">
        <f ca="1">SUMIF('Budget formulation'!$A$10:$L$53,'Summary Budget'!$B9,'Budget formulation'!K$10:K$53)</f>
        <v>23912.553599999999</v>
      </c>
      <c r="F9" s="10">
        <f ca="1">SUMIF('Budget formulation'!$A$10:$L$53,'Summary Budget'!$B9,'Budget formulation'!L$10:L$53)</f>
        <v>24390.804671999998</v>
      </c>
    </row>
    <row r="10" spans="2:6">
      <c r="B10" t="s">
        <v>12</v>
      </c>
      <c r="C10" s="10">
        <f ca="1">SUMIF('Budget formulation'!$A$10:$L$53,'Summary Budget'!$B10,'Budget formulation'!I$10:I$53)</f>
        <v>11320</v>
      </c>
      <c r="D10" s="10">
        <f ca="1">SUMIF('Budget formulation'!$A$10:$L$53,'Summary Budget'!$B10,'Budget formulation'!J$10:J$53)</f>
        <v>11546.4</v>
      </c>
      <c r="E10" s="10">
        <f ca="1">SUMIF('Budget formulation'!$A$10:$L$53,'Summary Budget'!$B10,'Budget formulation'!K$10:K$53)</f>
        <v>11777.328</v>
      </c>
      <c r="F10" s="10">
        <f ca="1">SUMIF('Budget formulation'!$A$10:$L$53,'Summary Budget'!$B10,'Budget formulation'!L$10:L$53)</f>
        <v>12012.87456</v>
      </c>
    </row>
    <row r="11" spans="2:6">
      <c r="B11" t="s">
        <v>22</v>
      </c>
      <c r="C11" s="10">
        <f ca="1">SUMIF('Budget formulation'!$A$10:$L$53,'Summary Budget'!$B11,'Budget formulation'!I$10:I$53)</f>
        <v>19680</v>
      </c>
      <c r="D11" s="10">
        <f ca="1">SUMIF('Budget formulation'!$A$10:$L$53,'Summary Budget'!$B11,'Budget formulation'!J$10:J$53)</f>
        <v>20073.600000000002</v>
      </c>
      <c r="E11" s="10">
        <f ca="1">SUMIF('Budget formulation'!$A$10:$L$53,'Summary Budget'!$B11,'Budget formulation'!K$10:K$53)</f>
        <v>20475.072</v>
      </c>
      <c r="F11" s="10">
        <f ca="1">SUMIF('Budget formulation'!$A$10:$L$53,'Summary Budget'!$B11,'Budget formulation'!L$10:L$53)</f>
        <v>20884.573440000004</v>
      </c>
    </row>
    <row r="12" spans="2:6">
      <c r="B12" t="s">
        <v>35</v>
      </c>
      <c r="C12" s="10">
        <f ca="1">SUMIF('Budget formulation'!$A$10:$L$53,'Summary Budget'!$B12,'Budget formulation'!I$10:I$53)</f>
        <v>3360</v>
      </c>
      <c r="D12" s="10">
        <f ca="1">SUMIF('Budget formulation'!$A$10:$L$53,'Summary Budget'!$B12,'Budget formulation'!J$10:J$53)</f>
        <v>3427.2</v>
      </c>
      <c r="E12" s="10">
        <f ca="1">SUMIF('Budget formulation'!$A$10:$L$53,'Summary Budget'!$B12,'Budget formulation'!K$10:K$53)</f>
        <v>3495.7440000000001</v>
      </c>
      <c r="F12" s="10">
        <f ca="1">SUMIF('Budget formulation'!$A$10:$L$53,'Summary Budget'!$B12,'Budget formulation'!L$10:L$53)</f>
        <v>3565.6588800000004</v>
      </c>
    </row>
    <row r="13" spans="2:6">
      <c r="B13" t="s">
        <v>47</v>
      </c>
      <c r="C13" s="10">
        <f ca="1">SUMIF('Budget formulation'!$A$10:$L$53,'Summary Budget'!$B13,'Budget formulation'!I$10:I$53)</f>
        <v>13920</v>
      </c>
      <c r="D13" s="10">
        <f ca="1">SUMIF('Budget formulation'!$A$10:$L$53,'Summary Budget'!$B13,'Budget formulation'!J$10:J$53)</f>
        <v>14198.4</v>
      </c>
      <c r="E13" s="10">
        <f ca="1">SUMIF('Budget formulation'!$A$10:$L$53,'Summary Budget'!$B13,'Budget formulation'!K$10:K$53)</f>
        <v>14482.367999999999</v>
      </c>
      <c r="F13" s="10">
        <f ca="1">SUMIF('Budget formulation'!$A$10:$L$53,'Summary Budget'!$B13,'Budget formulation'!L$10:L$53)</f>
        <v>14772.015360000001</v>
      </c>
    </row>
    <row r="14" spans="2:6">
      <c r="B14" t="s">
        <v>51</v>
      </c>
      <c r="C14" s="10">
        <f ca="1">SUMIF('Budget formulation'!$A$10:$L$53,'Summary Budget'!$B14,'Budget formulation'!I$10:I$53)</f>
        <v>3200</v>
      </c>
      <c r="D14" s="10">
        <f ca="1">SUMIF('Budget formulation'!$A$10:$L$53,'Summary Budget'!$B14,'Budget formulation'!J$10:J$53)</f>
        <v>3264</v>
      </c>
      <c r="E14" s="10">
        <f ca="1">SUMIF('Budget formulation'!$A$10:$L$53,'Summary Budget'!$B14,'Budget formulation'!K$10:K$53)</f>
        <v>3329.28</v>
      </c>
      <c r="F14" s="10">
        <f ca="1">SUMIF('Budget formulation'!$A$10:$L$53,'Summary Budget'!$B14,'Budget formulation'!L$10:L$53)</f>
        <v>3395.8656000000001</v>
      </c>
    </row>
    <row r="16" spans="2:6">
      <c r="B16" s="2" t="s">
        <v>70</v>
      </c>
      <c r="C16" s="14">
        <f ca="1">SUM(C7:C15)</f>
        <v>128484</v>
      </c>
      <c r="D16" s="14">
        <f t="shared" ref="D16:F16" ca="1" si="0">SUM(D7:D15)</f>
        <v>130273.68</v>
      </c>
      <c r="E16" s="14">
        <f t="shared" ca="1" si="0"/>
        <v>132099.15360000002</v>
      </c>
      <c r="F16" s="14">
        <f t="shared" ca="1" si="0"/>
        <v>133961.13667200002</v>
      </c>
    </row>
    <row r="18" spans="2:6">
      <c r="B18" s="2" t="s">
        <v>82</v>
      </c>
      <c r="C18" s="14">
        <f ca="1">C5-C16</f>
        <v>1516</v>
      </c>
      <c r="D18" s="14">
        <f t="shared" ref="D18:F18" ca="1" si="1">D5-D16</f>
        <v>2326.320000000007</v>
      </c>
      <c r="E18" s="14">
        <f t="shared" ca="1" si="1"/>
        <v>3152.8463999999803</v>
      </c>
      <c r="F18" s="14">
        <f t="shared" ca="1" si="1"/>
        <v>3995.9033279999858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62"/>
  <sheetViews>
    <sheetView workbookViewId="0">
      <selection activeCell="A52" sqref="A52:XFD52"/>
    </sheetView>
  </sheetViews>
  <sheetFormatPr baseColWidth="10" defaultRowHeight="13"/>
  <cols>
    <col min="1" max="1" width="4.1640625" style="2" customWidth="1"/>
    <col min="2" max="2" width="5.1640625" customWidth="1"/>
    <col min="3" max="3" width="28.6640625" bestFit="1" customWidth="1"/>
    <col min="8" max="8" width="9.6640625" customWidth="1"/>
  </cols>
  <sheetData>
    <row r="1" spans="1:8">
      <c r="D1" s="43" t="s">
        <v>98</v>
      </c>
      <c r="E1" s="43"/>
      <c r="F1" s="43"/>
      <c r="G1" s="43"/>
      <c r="H1" s="2" t="s">
        <v>72</v>
      </c>
    </row>
    <row r="2" spans="1:8">
      <c r="B2" s="3" t="s">
        <v>65</v>
      </c>
      <c r="C2" s="3"/>
      <c r="D2" s="15" t="s">
        <v>61</v>
      </c>
      <c r="E2" s="15" t="s">
        <v>62</v>
      </c>
      <c r="F2" s="15" t="s">
        <v>63</v>
      </c>
      <c r="G2" s="15" t="s">
        <v>64</v>
      </c>
    </row>
    <row r="3" spans="1:8">
      <c r="B3" s="2"/>
      <c r="C3" s="2"/>
    </row>
    <row r="4" spans="1:8">
      <c r="A4" s="2" t="s">
        <v>71</v>
      </c>
      <c r="B4" s="2"/>
      <c r="C4" s="2"/>
      <c r="D4" s="2">
        <f>May!D62</f>
        <v>0</v>
      </c>
      <c r="E4" s="2">
        <f>May!E62</f>
        <v>0</v>
      </c>
      <c r="F4" s="2">
        <f>May!F62</f>
        <v>0</v>
      </c>
      <c r="G4" s="2">
        <f>May!G62</f>
        <v>0</v>
      </c>
      <c r="H4" s="2">
        <f>SUM(D4:G4)</f>
        <v>0</v>
      </c>
    </row>
    <row r="5" spans="1:8">
      <c r="C5" s="4"/>
    </row>
    <row r="6" spans="1:8">
      <c r="A6" s="2" t="s">
        <v>66</v>
      </c>
      <c r="C6" s="4"/>
    </row>
    <row r="7" spans="1:8">
      <c r="B7" s="4" t="s">
        <v>79</v>
      </c>
      <c r="H7" s="2">
        <f t="shared" ref="H7:H10" si="0">SUM(D7:G7)</f>
        <v>0</v>
      </c>
    </row>
    <row r="8" spans="1:8">
      <c r="B8" s="4" t="s">
        <v>80</v>
      </c>
      <c r="H8" s="2"/>
    </row>
    <row r="9" spans="1:8">
      <c r="B9" s="4" t="s">
        <v>67</v>
      </c>
      <c r="H9" s="2">
        <f t="shared" si="0"/>
        <v>0</v>
      </c>
    </row>
    <row r="10" spans="1:8">
      <c r="A10" s="2" t="s">
        <v>68</v>
      </c>
      <c r="C10" s="4"/>
      <c r="H10" s="2">
        <f t="shared" si="0"/>
        <v>0</v>
      </c>
    </row>
    <row r="11" spans="1:8">
      <c r="C11" s="4"/>
    </row>
    <row r="12" spans="1:8">
      <c r="A12" s="2" t="s">
        <v>69</v>
      </c>
      <c r="C12" s="4"/>
    </row>
    <row r="13" spans="1:8">
      <c r="B13" t="s">
        <v>42</v>
      </c>
      <c r="C13" s="4"/>
    </row>
    <row r="14" spans="1:8">
      <c r="C14" s="4" t="s">
        <v>41</v>
      </c>
      <c r="H14" s="2">
        <f t="shared" ref="H14:H16" si="1">SUM(D14:G14)</f>
        <v>0</v>
      </c>
    </row>
    <row r="15" spans="1:8">
      <c r="C15" s="4" t="s">
        <v>43</v>
      </c>
      <c r="H15" s="2">
        <f t="shared" si="1"/>
        <v>0</v>
      </c>
    </row>
    <row r="16" spans="1:8">
      <c r="C16" s="4" t="s">
        <v>46</v>
      </c>
      <c r="H16" s="2">
        <f t="shared" si="1"/>
        <v>0</v>
      </c>
    </row>
    <row r="17" spans="1:8">
      <c r="B17" t="s">
        <v>44</v>
      </c>
      <c r="C17" s="4"/>
    </row>
    <row r="18" spans="1:8">
      <c r="A18"/>
      <c r="C18" s="4" t="s">
        <v>0</v>
      </c>
      <c r="H18" s="2">
        <f t="shared" ref="H18:H23" si="2">SUM(D18:G18)</f>
        <v>0</v>
      </c>
    </row>
    <row r="19" spans="1:8">
      <c r="A19"/>
      <c r="C19" s="4" t="s">
        <v>1</v>
      </c>
      <c r="H19" s="2">
        <f t="shared" si="2"/>
        <v>0</v>
      </c>
    </row>
    <row r="20" spans="1:8">
      <c r="A20"/>
      <c r="C20" s="4" t="s">
        <v>2</v>
      </c>
      <c r="H20" s="2">
        <f t="shared" si="2"/>
        <v>0</v>
      </c>
    </row>
    <row r="21" spans="1:8">
      <c r="A21"/>
      <c r="C21" s="4" t="s">
        <v>3</v>
      </c>
      <c r="H21" s="2">
        <f t="shared" si="2"/>
        <v>0</v>
      </c>
    </row>
    <row r="22" spans="1:8">
      <c r="A22"/>
      <c r="C22" s="4" t="s">
        <v>4</v>
      </c>
      <c r="H22" s="2">
        <f t="shared" si="2"/>
        <v>0</v>
      </c>
    </row>
    <row r="23" spans="1:8">
      <c r="A23"/>
      <c r="C23" s="4" t="s">
        <v>5</v>
      </c>
      <c r="H23" s="2">
        <f t="shared" si="2"/>
        <v>0</v>
      </c>
    </row>
    <row r="24" spans="1:8">
      <c r="A24"/>
      <c r="B24" t="s">
        <v>9</v>
      </c>
      <c r="C24" s="4"/>
    </row>
    <row r="25" spans="1:8">
      <c r="A25"/>
      <c r="C25" s="4" t="s">
        <v>6</v>
      </c>
      <c r="H25" s="2">
        <f t="shared" ref="H25:H29" si="3">SUM(D25:G25)</f>
        <v>0</v>
      </c>
    </row>
    <row r="26" spans="1:8">
      <c r="A26"/>
      <c r="C26" s="4" t="s">
        <v>7</v>
      </c>
      <c r="H26" s="2">
        <f t="shared" si="3"/>
        <v>0</v>
      </c>
    </row>
    <row r="27" spans="1:8">
      <c r="A27"/>
      <c r="C27" s="4" t="s">
        <v>8</v>
      </c>
      <c r="H27" s="2">
        <f t="shared" si="3"/>
        <v>0</v>
      </c>
    </row>
    <row r="28" spans="1:8">
      <c r="A28"/>
      <c r="C28" s="4" t="s">
        <v>10</v>
      </c>
      <c r="H28" s="2">
        <f t="shared" si="3"/>
        <v>0</v>
      </c>
    </row>
    <row r="29" spans="1:8">
      <c r="A29"/>
      <c r="C29" s="4" t="s">
        <v>11</v>
      </c>
      <c r="H29" s="2">
        <f t="shared" si="3"/>
        <v>0</v>
      </c>
    </row>
    <row r="30" spans="1:8">
      <c r="A30"/>
      <c r="B30" t="s">
        <v>12</v>
      </c>
      <c r="C30" s="4"/>
    </row>
    <row r="31" spans="1:8">
      <c r="A31"/>
      <c r="C31" s="4" t="s">
        <v>13</v>
      </c>
      <c r="H31" s="2">
        <f t="shared" ref="H31:H34" si="4">SUM(D31:G31)</f>
        <v>0</v>
      </c>
    </row>
    <row r="32" spans="1:8">
      <c r="A32"/>
      <c r="C32" s="4" t="s">
        <v>14</v>
      </c>
      <c r="H32" s="2">
        <f t="shared" si="4"/>
        <v>0</v>
      </c>
    </row>
    <row r="33" spans="1:8">
      <c r="A33"/>
      <c r="C33" s="4" t="s">
        <v>15</v>
      </c>
      <c r="H33" s="2">
        <f t="shared" si="4"/>
        <v>0</v>
      </c>
    </row>
    <row r="34" spans="1:8">
      <c r="A34"/>
      <c r="C34" s="4" t="s">
        <v>75</v>
      </c>
      <c r="H34" s="2">
        <f t="shared" si="4"/>
        <v>0</v>
      </c>
    </row>
    <row r="35" spans="1:8">
      <c r="A35"/>
      <c r="B35" t="s">
        <v>22</v>
      </c>
      <c r="C35" s="4"/>
    </row>
    <row r="36" spans="1:8">
      <c r="A36"/>
      <c r="C36" s="4" t="s">
        <v>23</v>
      </c>
      <c r="H36" s="2">
        <f t="shared" ref="H36:H43" si="5">SUM(D36:G36)</f>
        <v>0</v>
      </c>
    </row>
    <row r="37" spans="1:8">
      <c r="A37"/>
      <c r="C37" s="4" t="s">
        <v>24</v>
      </c>
      <c r="H37" s="2">
        <f t="shared" si="5"/>
        <v>0</v>
      </c>
    </row>
    <row r="38" spans="1:8">
      <c r="A38"/>
      <c r="C38" s="4" t="s">
        <v>25</v>
      </c>
      <c r="H38" s="2">
        <f t="shared" si="5"/>
        <v>0</v>
      </c>
    </row>
    <row r="39" spans="1:8">
      <c r="A39"/>
      <c r="C39" s="4" t="s">
        <v>26</v>
      </c>
      <c r="H39" s="2">
        <f t="shared" si="5"/>
        <v>0</v>
      </c>
    </row>
    <row r="40" spans="1:8">
      <c r="A40"/>
      <c r="C40" s="4" t="s">
        <v>28</v>
      </c>
      <c r="H40" s="2">
        <f t="shared" si="5"/>
        <v>0</v>
      </c>
    </row>
    <row r="41" spans="1:8">
      <c r="A41"/>
      <c r="C41" s="4" t="s">
        <v>31</v>
      </c>
      <c r="H41" s="2">
        <f t="shared" si="5"/>
        <v>0</v>
      </c>
    </row>
    <row r="42" spans="1:8">
      <c r="A42"/>
      <c r="C42" s="4" t="s">
        <v>30</v>
      </c>
      <c r="H42" s="2">
        <f t="shared" si="5"/>
        <v>0</v>
      </c>
    </row>
    <row r="43" spans="1:8">
      <c r="A43"/>
      <c r="C43" s="4" t="s">
        <v>32</v>
      </c>
      <c r="H43" s="2">
        <f t="shared" si="5"/>
        <v>0</v>
      </c>
    </row>
    <row r="44" spans="1:8">
      <c r="A44"/>
      <c r="B44" t="s">
        <v>35</v>
      </c>
      <c r="C44" s="4"/>
    </row>
    <row r="45" spans="1:8">
      <c r="A45"/>
      <c r="C45" s="4" t="s">
        <v>36</v>
      </c>
      <c r="H45" s="2">
        <f t="shared" ref="H45:H47" si="6">SUM(D45:G45)</f>
        <v>0</v>
      </c>
    </row>
    <row r="46" spans="1:8">
      <c r="A46"/>
      <c r="C46" s="4" t="s">
        <v>37</v>
      </c>
      <c r="H46" s="2">
        <f t="shared" si="6"/>
        <v>0</v>
      </c>
    </row>
    <row r="47" spans="1:8">
      <c r="A47"/>
      <c r="C47" s="4" t="s">
        <v>38</v>
      </c>
      <c r="H47" s="2">
        <f t="shared" si="6"/>
        <v>0</v>
      </c>
    </row>
    <row r="48" spans="1:8">
      <c r="A48"/>
      <c r="B48" t="s">
        <v>47</v>
      </c>
      <c r="C48" s="4"/>
    </row>
    <row r="49" spans="1:9">
      <c r="C49" s="4" t="s">
        <v>48</v>
      </c>
      <c r="H49" s="2">
        <f t="shared" ref="H49:H52" si="7">SUM(D49:G49)</f>
        <v>0</v>
      </c>
    </row>
    <row r="50" spans="1:9">
      <c r="C50" s="4" t="s">
        <v>49</v>
      </c>
      <c r="H50" s="2">
        <f t="shared" si="7"/>
        <v>0</v>
      </c>
    </row>
    <row r="51" spans="1:9">
      <c r="C51" s="4" t="s">
        <v>50</v>
      </c>
      <c r="H51" s="2">
        <f t="shared" si="7"/>
        <v>0</v>
      </c>
    </row>
    <row r="52" spans="1:9">
      <c r="C52" s="4" t="s">
        <v>59</v>
      </c>
      <c r="H52" s="2">
        <f t="shared" si="7"/>
        <v>0</v>
      </c>
    </row>
    <row r="53" spans="1:9">
      <c r="C53" s="4" t="s">
        <v>77</v>
      </c>
      <c r="H53" s="2"/>
    </row>
    <row r="54" spans="1:9">
      <c r="B54" t="s">
        <v>51</v>
      </c>
      <c r="C54" s="4"/>
    </row>
    <row r="55" spans="1:9">
      <c r="C55" s="4" t="s">
        <v>52</v>
      </c>
      <c r="H55" s="2">
        <f t="shared" ref="H55:H56" si="8">SUM(D55:G55)</f>
        <v>0</v>
      </c>
    </row>
    <row r="56" spans="1:9">
      <c r="C56" s="4" t="s">
        <v>53</v>
      </c>
      <c r="H56" s="2">
        <f t="shared" si="8"/>
        <v>0</v>
      </c>
    </row>
    <row r="58" spans="1:9">
      <c r="A58" s="2" t="s">
        <v>70</v>
      </c>
      <c r="H58" s="2">
        <f>SUM(D58:G58)</f>
        <v>0</v>
      </c>
    </row>
    <row r="60" spans="1:9">
      <c r="A60" s="2" t="s">
        <v>74</v>
      </c>
      <c r="H60" s="2">
        <f>SUM(D60:G60)</f>
        <v>0</v>
      </c>
      <c r="I60" t="s">
        <v>76</v>
      </c>
    </row>
    <row r="62" spans="1:9">
      <c r="A62" s="2" t="s">
        <v>73</v>
      </c>
      <c r="D62" s="2">
        <f>D4+D10-D58+D60</f>
        <v>0</v>
      </c>
      <c r="E62" s="2">
        <f>E4+E10-E58+E60</f>
        <v>0</v>
      </c>
      <c r="F62" s="2">
        <f>F4+F10-F58+F60</f>
        <v>0</v>
      </c>
      <c r="G62" s="2">
        <f>G4+G10-G58+G60</f>
        <v>0</v>
      </c>
      <c r="H62" s="2">
        <f>SUM(D62:G62)</f>
        <v>0</v>
      </c>
    </row>
  </sheetData>
  <mergeCells count="1">
    <mergeCell ref="D1:G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62"/>
  <sheetViews>
    <sheetView workbookViewId="0">
      <selection activeCell="A52" sqref="A52:XFD52"/>
    </sheetView>
  </sheetViews>
  <sheetFormatPr baseColWidth="10" defaultRowHeight="13"/>
  <cols>
    <col min="1" max="1" width="4.1640625" style="2" customWidth="1"/>
    <col min="2" max="2" width="5.1640625" customWidth="1"/>
    <col min="3" max="3" width="28.6640625" bestFit="1" customWidth="1"/>
    <col min="8" max="8" width="9.6640625" customWidth="1"/>
  </cols>
  <sheetData>
    <row r="1" spans="1:8">
      <c r="D1" s="43" t="s">
        <v>98</v>
      </c>
      <c r="E1" s="43"/>
      <c r="F1" s="43"/>
      <c r="G1" s="43"/>
      <c r="H1" s="2" t="s">
        <v>72</v>
      </c>
    </row>
    <row r="2" spans="1:8">
      <c r="B2" s="3" t="s">
        <v>65</v>
      </c>
      <c r="C2" s="3"/>
      <c r="D2" s="15" t="s">
        <v>61</v>
      </c>
      <c r="E2" s="15" t="s">
        <v>62</v>
      </c>
      <c r="F2" s="15" t="s">
        <v>63</v>
      </c>
      <c r="G2" s="15" t="s">
        <v>64</v>
      </c>
    </row>
    <row r="3" spans="1:8">
      <c r="B3" s="2"/>
      <c r="C3" s="2"/>
    </row>
    <row r="4" spans="1:8">
      <c r="A4" s="2" t="s">
        <v>71</v>
      </c>
      <c r="B4" s="2"/>
      <c r="C4" s="2"/>
      <c r="D4" s="2">
        <f>June!D62</f>
        <v>0</v>
      </c>
      <c r="E4" s="2">
        <f>June!E62</f>
        <v>0</v>
      </c>
      <c r="F4" s="2">
        <f>June!F62</f>
        <v>0</v>
      </c>
      <c r="G4" s="2">
        <f>June!G62</f>
        <v>0</v>
      </c>
      <c r="H4" s="2">
        <f>SUM(D4:G4)</f>
        <v>0</v>
      </c>
    </row>
    <row r="5" spans="1:8">
      <c r="C5" s="4"/>
    </row>
    <row r="6" spans="1:8">
      <c r="A6" s="2" t="s">
        <v>66</v>
      </c>
      <c r="C6" s="4"/>
    </row>
    <row r="7" spans="1:8">
      <c r="B7" s="4" t="s">
        <v>79</v>
      </c>
      <c r="H7" s="2">
        <f t="shared" ref="H7:H10" si="0">SUM(D7:G7)</f>
        <v>0</v>
      </c>
    </row>
    <row r="8" spans="1:8">
      <c r="B8" s="4" t="s">
        <v>80</v>
      </c>
      <c r="H8" s="2"/>
    </row>
    <row r="9" spans="1:8">
      <c r="B9" s="4" t="s">
        <v>67</v>
      </c>
      <c r="H9" s="2">
        <f t="shared" si="0"/>
        <v>0</v>
      </c>
    </row>
    <row r="10" spans="1:8">
      <c r="A10" s="2" t="s">
        <v>68</v>
      </c>
      <c r="C10" s="4"/>
      <c r="H10" s="2">
        <f t="shared" si="0"/>
        <v>0</v>
      </c>
    </row>
    <row r="11" spans="1:8">
      <c r="C11" s="4"/>
    </row>
    <row r="12" spans="1:8">
      <c r="A12" s="2" t="s">
        <v>69</v>
      </c>
      <c r="C12" s="4"/>
    </row>
    <row r="13" spans="1:8">
      <c r="B13" t="s">
        <v>42</v>
      </c>
      <c r="C13" s="4"/>
    </row>
    <row r="14" spans="1:8">
      <c r="C14" s="4" t="s">
        <v>41</v>
      </c>
      <c r="H14" s="2">
        <f t="shared" ref="H14:H16" si="1">SUM(D14:G14)</f>
        <v>0</v>
      </c>
    </row>
    <row r="15" spans="1:8">
      <c r="C15" s="4" t="s">
        <v>43</v>
      </c>
      <c r="H15" s="2">
        <f t="shared" si="1"/>
        <v>0</v>
      </c>
    </row>
    <row r="16" spans="1:8">
      <c r="C16" s="4" t="s">
        <v>46</v>
      </c>
      <c r="H16" s="2">
        <f t="shared" si="1"/>
        <v>0</v>
      </c>
    </row>
    <row r="17" spans="1:8">
      <c r="B17" t="s">
        <v>44</v>
      </c>
      <c r="C17" s="4"/>
    </row>
    <row r="18" spans="1:8">
      <c r="A18"/>
      <c r="C18" s="4" t="s">
        <v>0</v>
      </c>
      <c r="H18" s="2">
        <f t="shared" ref="H18:H23" si="2">SUM(D18:G18)</f>
        <v>0</v>
      </c>
    </row>
    <row r="19" spans="1:8">
      <c r="A19"/>
      <c r="C19" s="4" t="s">
        <v>1</v>
      </c>
      <c r="H19" s="2">
        <f t="shared" si="2"/>
        <v>0</v>
      </c>
    </row>
    <row r="20" spans="1:8">
      <c r="A20"/>
      <c r="C20" s="4" t="s">
        <v>2</v>
      </c>
      <c r="H20" s="2">
        <f t="shared" si="2"/>
        <v>0</v>
      </c>
    </row>
    <row r="21" spans="1:8">
      <c r="A21"/>
      <c r="C21" s="4" t="s">
        <v>3</v>
      </c>
      <c r="H21" s="2">
        <f t="shared" si="2"/>
        <v>0</v>
      </c>
    </row>
    <row r="22" spans="1:8">
      <c r="A22"/>
      <c r="C22" s="4" t="s">
        <v>4</v>
      </c>
      <c r="H22" s="2">
        <f t="shared" si="2"/>
        <v>0</v>
      </c>
    </row>
    <row r="23" spans="1:8">
      <c r="A23"/>
      <c r="C23" s="4" t="s">
        <v>5</v>
      </c>
      <c r="H23" s="2">
        <f t="shared" si="2"/>
        <v>0</v>
      </c>
    </row>
    <row r="24" spans="1:8">
      <c r="A24"/>
      <c r="B24" t="s">
        <v>9</v>
      </c>
      <c r="C24" s="4"/>
    </row>
    <row r="25" spans="1:8">
      <c r="A25"/>
      <c r="C25" s="4" t="s">
        <v>6</v>
      </c>
      <c r="H25" s="2">
        <f t="shared" ref="H25:H29" si="3">SUM(D25:G25)</f>
        <v>0</v>
      </c>
    </row>
    <row r="26" spans="1:8">
      <c r="A26"/>
      <c r="C26" s="4" t="s">
        <v>7</v>
      </c>
      <c r="H26" s="2">
        <f t="shared" si="3"/>
        <v>0</v>
      </c>
    </row>
    <row r="27" spans="1:8">
      <c r="A27"/>
      <c r="C27" s="4" t="s">
        <v>8</v>
      </c>
      <c r="H27" s="2">
        <f t="shared" si="3"/>
        <v>0</v>
      </c>
    </row>
    <row r="28" spans="1:8">
      <c r="A28"/>
      <c r="C28" s="4" t="s">
        <v>10</v>
      </c>
      <c r="H28" s="2">
        <f t="shared" si="3"/>
        <v>0</v>
      </c>
    </row>
    <row r="29" spans="1:8">
      <c r="A29"/>
      <c r="C29" s="4" t="s">
        <v>11</v>
      </c>
      <c r="H29" s="2">
        <f t="shared" si="3"/>
        <v>0</v>
      </c>
    </row>
    <row r="30" spans="1:8">
      <c r="A30"/>
      <c r="B30" t="s">
        <v>12</v>
      </c>
      <c r="C30" s="4"/>
    </row>
    <row r="31" spans="1:8">
      <c r="A31"/>
      <c r="C31" s="4" t="s">
        <v>13</v>
      </c>
      <c r="H31" s="2">
        <f t="shared" ref="H31:H34" si="4">SUM(D31:G31)</f>
        <v>0</v>
      </c>
    </row>
    <row r="32" spans="1:8">
      <c r="A32"/>
      <c r="C32" s="4" t="s">
        <v>14</v>
      </c>
      <c r="H32" s="2">
        <f t="shared" si="4"/>
        <v>0</v>
      </c>
    </row>
    <row r="33" spans="1:8">
      <c r="A33"/>
      <c r="C33" s="4" t="s">
        <v>15</v>
      </c>
      <c r="H33" s="2">
        <f t="shared" si="4"/>
        <v>0</v>
      </c>
    </row>
    <row r="34" spans="1:8">
      <c r="A34"/>
      <c r="C34" s="4" t="s">
        <v>75</v>
      </c>
      <c r="H34" s="2">
        <f t="shared" si="4"/>
        <v>0</v>
      </c>
    </row>
    <row r="35" spans="1:8">
      <c r="A35"/>
      <c r="B35" t="s">
        <v>22</v>
      </c>
      <c r="C35" s="4"/>
    </row>
    <row r="36" spans="1:8">
      <c r="A36"/>
      <c r="C36" s="4" t="s">
        <v>23</v>
      </c>
      <c r="H36" s="2">
        <f t="shared" ref="H36:H43" si="5">SUM(D36:G36)</f>
        <v>0</v>
      </c>
    </row>
    <row r="37" spans="1:8">
      <c r="A37"/>
      <c r="C37" s="4" t="s">
        <v>24</v>
      </c>
      <c r="H37" s="2">
        <f t="shared" si="5"/>
        <v>0</v>
      </c>
    </row>
    <row r="38" spans="1:8">
      <c r="A38"/>
      <c r="C38" s="4" t="s">
        <v>25</v>
      </c>
      <c r="H38" s="2">
        <f t="shared" si="5"/>
        <v>0</v>
      </c>
    </row>
    <row r="39" spans="1:8">
      <c r="A39"/>
      <c r="C39" s="4" t="s">
        <v>26</v>
      </c>
      <c r="H39" s="2">
        <f t="shared" si="5"/>
        <v>0</v>
      </c>
    </row>
    <row r="40" spans="1:8">
      <c r="A40"/>
      <c r="C40" s="4" t="s">
        <v>28</v>
      </c>
      <c r="H40" s="2">
        <f t="shared" si="5"/>
        <v>0</v>
      </c>
    </row>
    <row r="41" spans="1:8">
      <c r="A41"/>
      <c r="C41" s="4" t="s">
        <v>31</v>
      </c>
      <c r="H41" s="2">
        <f t="shared" si="5"/>
        <v>0</v>
      </c>
    </row>
    <row r="42" spans="1:8">
      <c r="A42"/>
      <c r="C42" s="4" t="s">
        <v>30</v>
      </c>
      <c r="H42" s="2">
        <f t="shared" si="5"/>
        <v>0</v>
      </c>
    </row>
    <row r="43" spans="1:8">
      <c r="A43"/>
      <c r="C43" s="4" t="s">
        <v>32</v>
      </c>
      <c r="H43" s="2">
        <f t="shared" si="5"/>
        <v>0</v>
      </c>
    </row>
    <row r="44" spans="1:8">
      <c r="A44"/>
      <c r="B44" t="s">
        <v>35</v>
      </c>
      <c r="C44" s="4"/>
    </row>
    <row r="45" spans="1:8">
      <c r="A45"/>
      <c r="C45" s="4" t="s">
        <v>36</v>
      </c>
      <c r="H45" s="2">
        <f t="shared" ref="H45:H47" si="6">SUM(D45:G45)</f>
        <v>0</v>
      </c>
    </row>
    <row r="46" spans="1:8">
      <c r="A46"/>
      <c r="C46" s="4" t="s">
        <v>37</v>
      </c>
      <c r="H46" s="2">
        <f t="shared" si="6"/>
        <v>0</v>
      </c>
    </row>
    <row r="47" spans="1:8">
      <c r="A47"/>
      <c r="C47" s="4" t="s">
        <v>38</v>
      </c>
      <c r="H47" s="2">
        <f t="shared" si="6"/>
        <v>0</v>
      </c>
    </row>
    <row r="48" spans="1:8">
      <c r="A48"/>
      <c r="B48" t="s">
        <v>47</v>
      </c>
      <c r="C48" s="4"/>
    </row>
    <row r="49" spans="1:9">
      <c r="C49" s="4" t="s">
        <v>48</v>
      </c>
      <c r="H49" s="2">
        <f t="shared" ref="H49:H52" si="7">SUM(D49:G49)</f>
        <v>0</v>
      </c>
    </row>
    <row r="50" spans="1:9">
      <c r="C50" s="4" t="s">
        <v>49</v>
      </c>
      <c r="H50" s="2">
        <f t="shared" si="7"/>
        <v>0</v>
      </c>
    </row>
    <row r="51" spans="1:9">
      <c r="C51" s="4" t="s">
        <v>50</v>
      </c>
      <c r="H51" s="2">
        <f t="shared" si="7"/>
        <v>0</v>
      </c>
    </row>
    <row r="52" spans="1:9">
      <c r="C52" s="4" t="s">
        <v>59</v>
      </c>
      <c r="H52" s="2">
        <f t="shared" si="7"/>
        <v>0</v>
      </c>
    </row>
    <row r="53" spans="1:9">
      <c r="C53" s="4" t="s">
        <v>77</v>
      </c>
      <c r="H53" s="2"/>
    </row>
    <row r="54" spans="1:9">
      <c r="B54" t="s">
        <v>51</v>
      </c>
      <c r="C54" s="4"/>
    </row>
    <row r="55" spans="1:9">
      <c r="C55" s="4" t="s">
        <v>52</v>
      </c>
      <c r="H55" s="2">
        <f t="shared" ref="H55:H56" si="8">SUM(D55:G55)</f>
        <v>0</v>
      </c>
    </row>
    <row r="56" spans="1:9">
      <c r="C56" s="4" t="s">
        <v>53</v>
      </c>
      <c r="H56" s="2">
        <f t="shared" si="8"/>
        <v>0</v>
      </c>
    </row>
    <row r="58" spans="1:9">
      <c r="A58" s="2" t="s">
        <v>70</v>
      </c>
      <c r="H58" s="2">
        <f>SUM(D58:G58)</f>
        <v>0</v>
      </c>
    </row>
    <row r="60" spans="1:9">
      <c r="A60" s="2" t="s">
        <v>74</v>
      </c>
      <c r="H60" s="2">
        <f>SUM(D60:G60)</f>
        <v>0</v>
      </c>
      <c r="I60" t="s">
        <v>76</v>
      </c>
    </row>
    <row r="62" spans="1:9">
      <c r="A62" s="2" t="s">
        <v>73</v>
      </c>
      <c r="D62" s="2">
        <f>D4+D10-D58+D60</f>
        <v>0</v>
      </c>
      <c r="E62" s="2">
        <f>E4+E10-E58+E60</f>
        <v>0</v>
      </c>
      <c r="F62" s="2">
        <f>F4+F10-F58+F60</f>
        <v>0</v>
      </c>
      <c r="G62" s="2">
        <f>G4+G10-G58+G60</f>
        <v>0</v>
      </c>
      <c r="H62" s="2">
        <f>SUM(D62:G62)</f>
        <v>0</v>
      </c>
    </row>
  </sheetData>
  <mergeCells count="1">
    <mergeCell ref="D1:G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62"/>
  <sheetViews>
    <sheetView workbookViewId="0">
      <selection activeCell="A52" sqref="A52:XFD52"/>
    </sheetView>
  </sheetViews>
  <sheetFormatPr baseColWidth="10" defaultRowHeight="13"/>
  <cols>
    <col min="1" max="1" width="4.1640625" style="2" customWidth="1"/>
    <col min="2" max="2" width="5.1640625" customWidth="1"/>
    <col min="3" max="3" width="28.6640625" bestFit="1" customWidth="1"/>
    <col min="8" max="8" width="9.6640625" customWidth="1"/>
  </cols>
  <sheetData>
    <row r="1" spans="1:8">
      <c r="D1" s="43" t="s">
        <v>98</v>
      </c>
      <c r="E1" s="43"/>
      <c r="F1" s="43"/>
      <c r="G1" s="43"/>
      <c r="H1" s="2" t="s">
        <v>72</v>
      </c>
    </row>
    <row r="2" spans="1:8">
      <c r="B2" s="3" t="s">
        <v>65</v>
      </c>
      <c r="C2" s="3"/>
      <c r="D2" s="15" t="s">
        <v>61</v>
      </c>
      <c r="E2" s="15" t="s">
        <v>62</v>
      </c>
      <c r="F2" s="15" t="s">
        <v>63</v>
      </c>
      <c r="G2" s="15" t="s">
        <v>64</v>
      </c>
    </row>
    <row r="3" spans="1:8">
      <c r="B3" s="2"/>
      <c r="C3" s="2"/>
    </row>
    <row r="4" spans="1:8">
      <c r="A4" s="2" t="s">
        <v>71</v>
      </c>
      <c r="B4" s="2"/>
      <c r="C4" s="2"/>
      <c r="D4" s="2">
        <f>July!D62</f>
        <v>0</v>
      </c>
      <c r="E4" s="2">
        <f>July!E62</f>
        <v>0</v>
      </c>
      <c r="F4" s="2">
        <f>July!F62</f>
        <v>0</v>
      </c>
      <c r="G4" s="2">
        <f>July!G62</f>
        <v>0</v>
      </c>
      <c r="H4" s="2">
        <f>SUM(D4:G4)</f>
        <v>0</v>
      </c>
    </row>
    <row r="5" spans="1:8">
      <c r="C5" s="4"/>
    </row>
    <row r="6" spans="1:8">
      <c r="A6" s="2" t="s">
        <v>66</v>
      </c>
      <c r="C6" s="4"/>
    </row>
    <row r="7" spans="1:8">
      <c r="B7" s="4" t="s">
        <v>79</v>
      </c>
      <c r="H7" s="2">
        <f t="shared" ref="H7:H10" si="0">SUM(D7:G7)</f>
        <v>0</v>
      </c>
    </row>
    <row r="8" spans="1:8">
      <c r="B8" s="4" t="s">
        <v>80</v>
      </c>
      <c r="H8" s="2"/>
    </row>
    <row r="9" spans="1:8">
      <c r="B9" s="4" t="s">
        <v>67</v>
      </c>
      <c r="H9" s="2">
        <f t="shared" si="0"/>
        <v>0</v>
      </c>
    </row>
    <row r="10" spans="1:8">
      <c r="A10" s="2" t="s">
        <v>68</v>
      </c>
      <c r="C10" s="4"/>
      <c r="H10" s="2">
        <f t="shared" si="0"/>
        <v>0</v>
      </c>
    </row>
    <row r="11" spans="1:8">
      <c r="C11" s="4"/>
    </row>
    <row r="12" spans="1:8">
      <c r="A12" s="2" t="s">
        <v>69</v>
      </c>
      <c r="C12" s="4"/>
    </row>
    <row r="13" spans="1:8">
      <c r="B13" t="s">
        <v>42</v>
      </c>
      <c r="C13" s="4"/>
    </row>
    <row r="14" spans="1:8">
      <c r="C14" s="4" t="s">
        <v>41</v>
      </c>
      <c r="H14" s="2">
        <f t="shared" ref="H14:H16" si="1">SUM(D14:G14)</f>
        <v>0</v>
      </c>
    </row>
    <row r="15" spans="1:8">
      <c r="C15" s="4" t="s">
        <v>43</v>
      </c>
      <c r="H15" s="2">
        <f t="shared" si="1"/>
        <v>0</v>
      </c>
    </row>
    <row r="16" spans="1:8">
      <c r="C16" s="4" t="s">
        <v>46</v>
      </c>
      <c r="H16" s="2">
        <f t="shared" si="1"/>
        <v>0</v>
      </c>
    </row>
    <row r="17" spans="1:8">
      <c r="B17" t="s">
        <v>44</v>
      </c>
      <c r="C17" s="4"/>
    </row>
    <row r="18" spans="1:8">
      <c r="A18"/>
      <c r="C18" s="4" t="s">
        <v>0</v>
      </c>
      <c r="H18" s="2">
        <f t="shared" ref="H18:H23" si="2">SUM(D18:G18)</f>
        <v>0</v>
      </c>
    </row>
    <row r="19" spans="1:8">
      <c r="A19"/>
      <c r="C19" s="4" t="s">
        <v>1</v>
      </c>
      <c r="H19" s="2">
        <f t="shared" si="2"/>
        <v>0</v>
      </c>
    </row>
    <row r="20" spans="1:8">
      <c r="A20"/>
      <c r="C20" s="4" t="s">
        <v>2</v>
      </c>
      <c r="H20" s="2">
        <f t="shared" si="2"/>
        <v>0</v>
      </c>
    </row>
    <row r="21" spans="1:8">
      <c r="A21"/>
      <c r="C21" s="4" t="s">
        <v>3</v>
      </c>
      <c r="H21" s="2">
        <f t="shared" si="2"/>
        <v>0</v>
      </c>
    </row>
    <row r="22" spans="1:8">
      <c r="A22"/>
      <c r="C22" s="4" t="s">
        <v>4</v>
      </c>
      <c r="H22" s="2">
        <f t="shared" si="2"/>
        <v>0</v>
      </c>
    </row>
    <row r="23" spans="1:8">
      <c r="A23"/>
      <c r="C23" s="4" t="s">
        <v>5</v>
      </c>
      <c r="H23" s="2">
        <f t="shared" si="2"/>
        <v>0</v>
      </c>
    </row>
    <row r="24" spans="1:8">
      <c r="A24"/>
      <c r="B24" t="s">
        <v>9</v>
      </c>
      <c r="C24" s="4"/>
    </row>
    <row r="25" spans="1:8">
      <c r="A25"/>
      <c r="C25" s="4" t="s">
        <v>6</v>
      </c>
      <c r="H25" s="2">
        <f t="shared" ref="H25:H29" si="3">SUM(D25:G25)</f>
        <v>0</v>
      </c>
    </row>
    <row r="26" spans="1:8">
      <c r="A26"/>
      <c r="C26" s="4" t="s">
        <v>7</v>
      </c>
      <c r="H26" s="2">
        <f t="shared" si="3"/>
        <v>0</v>
      </c>
    </row>
    <row r="27" spans="1:8">
      <c r="A27"/>
      <c r="C27" s="4" t="s">
        <v>8</v>
      </c>
      <c r="H27" s="2">
        <f t="shared" si="3"/>
        <v>0</v>
      </c>
    </row>
    <row r="28" spans="1:8">
      <c r="A28"/>
      <c r="C28" s="4" t="s">
        <v>10</v>
      </c>
      <c r="H28" s="2">
        <f t="shared" si="3"/>
        <v>0</v>
      </c>
    </row>
    <row r="29" spans="1:8">
      <c r="A29"/>
      <c r="C29" s="4" t="s">
        <v>11</v>
      </c>
      <c r="H29" s="2">
        <f t="shared" si="3"/>
        <v>0</v>
      </c>
    </row>
    <row r="30" spans="1:8">
      <c r="A30"/>
      <c r="B30" t="s">
        <v>12</v>
      </c>
      <c r="C30" s="4"/>
    </row>
    <row r="31" spans="1:8">
      <c r="A31"/>
      <c r="C31" s="4" t="s">
        <v>13</v>
      </c>
      <c r="H31" s="2">
        <f t="shared" ref="H31:H34" si="4">SUM(D31:G31)</f>
        <v>0</v>
      </c>
    </row>
    <row r="32" spans="1:8">
      <c r="A32"/>
      <c r="C32" s="4" t="s">
        <v>14</v>
      </c>
      <c r="H32" s="2">
        <f t="shared" si="4"/>
        <v>0</v>
      </c>
    </row>
    <row r="33" spans="1:8">
      <c r="A33"/>
      <c r="C33" s="4" t="s">
        <v>15</v>
      </c>
      <c r="H33" s="2">
        <f t="shared" si="4"/>
        <v>0</v>
      </c>
    </row>
    <row r="34" spans="1:8">
      <c r="A34"/>
      <c r="C34" s="4" t="s">
        <v>75</v>
      </c>
      <c r="H34" s="2">
        <f t="shared" si="4"/>
        <v>0</v>
      </c>
    </row>
    <row r="35" spans="1:8">
      <c r="A35"/>
      <c r="B35" t="s">
        <v>22</v>
      </c>
      <c r="C35" s="4"/>
    </row>
    <row r="36" spans="1:8">
      <c r="A36"/>
      <c r="C36" s="4" t="s">
        <v>23</v>
      </c>
      <c r="H36" s="2">
        <f t="shared" ref="H36:H43" si="5">SUM(D36:G36)</f>
        <v>0</v>
      </c>
    </row>
    <row r="37" spans="1:8">
      <c r="A37"/>
      <c r="C37" s="4" t="s">
        <v>24</v>
      </c>
      <c r="H37" s="2">
        <f t="shared" si="5"/>
        <v>0</v>
      </c>
    </row>
    <row r="38" spans="1:8">
      <c r="A38"/>
      <c r="C38" s="4" t="s">
        <v>25</v>
      </c>
      <c r="H38" s="2">
        <f t="shared" si="5"/>
        <v>0</v>
      </c>
    </row>
    <row r="39" spans="1:8">
      <c r="A39"/>
      <c r="C39" s="4" t="s">
        <v>26</v>
      </c>
      <c r="H39" s="2">
        <f t="shared" si="5"/>
        <v>0</v>
      </c>
    </row>
    <row r="40" spans="1:8">
      <c r="A40"/>
      <c r="C40" s="4" t="s">
        <v>28</v>
      </c>
      <c r="H40" s="2">
        <f t="shared" si="5"/>
        <v>0</v>
      </c>
    </row>
    <row r="41" spans="1:8">
      <c r="A41"/>
      <c r="C41" s="4" t="s">
        <v>31</v>
      </c>
      <c r="H41" s="2">
        <f t="shared" si="5"/>
        <v>0</v>
      </c>
    </row>
    <row r="42" spans="1:8">
      <c r="A42"/>
      <c r="C42" s="4" t="s">
        <v>30</v>
      </c>
      <c r="H42" s="2">
        <f t="shared" si="5"/>
        <v>0</v>
      </c>
    </row>
    <row r="43" spans="1:8">
      <c r="A43"/>
      <c r="C43" s="4" t="s">
        <v>32</v>
      </c>
      <c r="H43" s="2">
        <f t="shared" si="5"/>
        <v>0</v>
      </c>
    </row>
    <row r="44" spans="1:8">
      <c r="A44"/>
      <c r="B44" t="s">
        <v>35</v>
      </c>
      <c r="C44" s="4"/>
    </row>
    <row r="45" spans="1:8">
      <c r="A45"/>
      <c r="C45" s="4" t="s">
        <v>36</v>
      </c>
      <c r="H45" s="2">
        <f t="shared" ref="H45:H47" si="6">SUM(D45:G45)</f>
        <v>0</v>
      </c>
    </row>
    <row r="46" spans="1:8">
      <c r="A46"/>
      <c r="C46" s="4" t="s">
        <v>37</v>
      </c>
      <c r="H46" s="2">
        <f t="shared" si="6"/>
        <v>0</v>
      </c>
    </row>
    <row r="47" spans="1:8">
      <c r="A47"/>
      <c r="C47" s="4" t="s">
        <v>38</v>
      </c>
      <c r="H47" s="2">
        <f t="shared" si="6"/>
        <v>0</v>
      </c>
    </row>
    <row r="48" spans="1:8">
      <c r="A48"/>
      <c r="B48" t="s">
        <v>47</v>
      </c>
      <c r="C48" s="4"/>
    </row>
    <row r="49" spans="1:9">
      <c r="C49" s="4" t="s">
        <v>48</v>
      </c>
      <c r="H49" s="2">
        <f t="shared" ref="H49:H52" si="7">SUM(D49:G49)</f>
        <v>0</v>
      </c>
    </row>
    <row r="50" spans="1:9">
      <c r="C50" s="4" t="s">
        <v>49</v>
      </c>
      <c r="H50" s="2">
        <f t="shared" si="7"/>
        <v>0</v>
      </c>
    </row>
    <row r="51" spans="1:9">
      <c r="C51" s="4" t="s">
        <v>50</v>
      </c>
      <c r="H51" s="2">
        <f t="shared" si="7"/>
        <v>0</v>
      </c>
    </row>
    <row r="52" spans="1:9">
      <c r="C52" s="4" t="s">
        <v>59</v>
      </c>
      <c r="H52" s="2">
        <f t="shared" si="7"/>
        <v>0</v>
      </c>
    </row>
    <row r="53" spans="1:9">
      <c r="C53" s="4" t="s">
        <v>77</v>
      </c>
      <c r="H53" s="2"/>
    </row>
    <row r="54" spans="1:9">
      <c r="B54" t="s">
        <v>51</v>
      </c>
      <c r="C54" s="4"/>
    </row>
    <row r="55" spans="1:9">
      <c r="C55" s="4" t="s">
        <v>52</v>
      </c>
      <c r="H55" s="2">
        <f t="shared" ref="H55:H56" si="8">SUM(D55:G55)</f>
        <v>0</v>
      </c>
    </row>
    <row r="56" spans="1:9">
      <c r="C56" s="4" t="s">
        <v>53</v>
      </c>
      <c r="H56" s="2">
        <f t="shared" si="8"/>
        <v>0</v>
      </c>
    </row>
    <row r="58" spans="1:9">
      <c r="A58" s="2" t="s">
        <v>70</v>
      </c>
      <c r="H58" s="2">
        <f>SUM(D58:G58)</f>
        <v>0</v>
      </c>
    </row>
    <row r="60" spans="1:9">
      <c r="A60" s="2" t="s">
        <v>74</v>
      </c>
      <c r="H60" s="2">
        <f>SUM(D60:G60)</f>
        <v>0</v>
      </c>
      <c r="I60" t="s">
        <v>76</v>
      </c>
    </row>
    <row r="62" spans="1:9">
      <c r="A62" s="2" t="s">
        <v>73</v>
      </c>
      <c r="D62" s="2">
        <f>D4+D10-D58+D60</f>
        <v>0</v>
      </c>
      <c r="E62" s="2">
        <f>E4+E10-E58+E60</f>
        <v>0</v>
      </c>
      <c r="F62" s="2">
        <f>F4+F10-F58+F60</f>
        <v>0</v>
      </c>
      <c r="G62" s="2">
        <f>G4+G10-G58+G60</f>
        <v>0</v>
      </c>
      <c r="H62" s="2">
        <f>SUM(D62:G62)</f>
        <v>0</v>
      </c>
    </row>
  </sheetData>
  <mergeCells count="1">
    <mergeCell ref="D1:G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62"/>
  <sheetViews>
    <sheetView workbookViewId="0">
      <selection activeCell="A52" sqref="A52:XFD52"/>
    </sheetView>
  </sheetViews>
  <sheetFormatPr baseColWidth="10" defaultRowHeight="13"/>
  <cols>
    <col min="1" max="1" width="4.1640625" style="2" customWidth="1"/>
    <col min="2" max="2" width="5.1640625" customWidth="1"/>
    <col min="3" max="3" width="28.6640625" bestFit="1" customWidth="1"/>
    <col min="8" max="8" width="9.6640625" customWidth="1"/>
  </cols>
  <sheetData>
    <row r="1" spans="1:8">
      <c r="D1" s="43" t="s">
        <v>98</v>
      </c>
      <c r="E1" s="43"/>
      <c r="F1" s="43"/>
      <c r="G1" s="43"/>
      <c r="H1" s="2" t="s">
        <v>72</v>
      </c>
    </row>
    <row r="2" spans="1:8">
      <c r="B2" s="3" t="s">
        <v>65</v>
      </c>
      <c r="C2" s="3"/>
      <c r="D2" s="15" t="s">
        <v>61</v>
      </c>
      <c r="E2" s="15" t="s">
        <v>62</v>
      </c>
      <c r="F2" s="15" t="s">
        <v>63</v>
      </c>
      <c r="G2" s="15" t="s">
        <v>64</v>
      </c>
    </row>
    <row r="3" spans="1:8">
      <c r="B3" s="2"/>
      <c r="C3" s="2"/>
    </row>
    <row r="4" spans="1:8">
      <c r="A4" s="2" t="s">
        <v>71</v>
      </c>
      <c r="B4" s="2"/>
      <c r="C4" s="2"/>
      <c r="H4" s="2">
        <f>SUM(D4:G4)</f>
        <v>0</v>
      </c>
    </row>
    <row r="5" spans="1:8">
      <c r="C5" s="4"/>
    </row>
    <row r="6" spans="1:8">
      <c r="A6" s="2" t="s">
        <v>66</v>
      </c>
      <c r="C6" s="4"/>
    </row>
    <row r="7" spans="1:8">
      <c r="B7" s="4" t="s">
        <v>79</v>
      </c>
      <c r="H7" s="2">
        <f t="shared" ref="H7:H10" si="0">SUM(D7:G7)</f>
        <v>0</v>
      </c>
    </row>
    <row r="8" spans="1:8">
      <c r="B8" s="4" t="s">
        <v>80</v>
      </c>
      <c r="H8" s="2"/>
    </row>
    <row r="9" spans="1:8">
      <c r="B9" s="4" t="s">
        <v>67</v>
      </c>
      <c r="H9" s="2">
        <f t="shared" si="0"/>
        <v>0</v>
      </c>
    </row>
    <row r="10" spans="1:8">
      <c r="A10" s="2" t="s">
        <v>68</v>
      </c>
      <c r="C10" s="4"/>
      <c r="H10" s="2">
        <f t="shared" si="0"/>
        <v>0</v>
      </c>
    </row>
    <row r="11" spans="1:8">
      <c r="C11" s="4"/>
    </row>
    <row r="12" spans="1:8">
      <c r="A12" s="2" t="s">
        <v>69</v>
      </c>
      <c r="C12" s="4"/>
    </row>
    <row r="13" spans="1:8">
      <c r="B13" t="s">
        <v>42</v>
      </c>
      <c r="C13" s="4"/>
    </row>
    <row r="14" spans="1:8">
      <c r="C14" s="4" t="s">
        <v>41</v>
      </c>
      <c r="H14" s="2">
        <f t="shared" ref="H14:H16" si="1">SUM(D14:G14)</f>
        <v>0</v>
      </c>
    </row>
    <row r="15" spans="1:8">
      <c r="C15" s="4" t="s">
        <v>43</v>
      </c>
      <c r="H15" s="2">
        <f t="shared" si="1"/>
        <v>0</v>
      </c>
    </row>
    <row r="16" spans="1:8">
      <c r="C16" s="4" t="s">
        <v>46</v>
      </c>
      <c r="H16" s="2">
        <f t="shared" si="1"/>
        <v>0</v>
      </c>
    </row>
    <row r="17" spans="1:8">
      <c r="B17" t="s">
        <v>44</v>
      </c>
      <c r="C17" s="4"/>
    </row>
    <row r="18" spans="1:8">
      <c r="A18"/>
      <c r="C18" s="4" t="s">
        <v>0</v>
      </c>
      <c r="H18" s="2">
        <f t="shared" ref="H18:H23" si="2">SUM(D18:G18)</f>
        <v>0</v>
      </c>
    </row>
    <row r="19" spans="1:8">
      <c r="A19"/>
      <c r="C19" s="4" t="s">
        <v>1</v>
      </c>
      <c r="H19" s="2">
        <f t="shared" si="2"/>
        <v>0</v>
      </c>
    </row>
    <row r="20" spans="1:8">
      <c r="A20"/>
      <c r="C20" s="4" t="s">
        <v>2</v>
      </c>
      <c r="H20" s="2">
        <f t="shared" si="2"/>
        <v>0</v>
      </c>
    </row>
    <row r="21" spans="1:8">
      <c r="A21"/>
      <c r="C21" s="4" t="s">
        <v>3</v>
      </c>
      <c r="H21" s="2">
        <f t="shared" si="2"/>
        <v>0</v>
      </c>
    </row>
    <row r="22" spans="1:8">
      <c r="A22"/>
      <c r="C22" s="4" t="s">
        <v>4</v>
      </c>
      <c r="H22" s="2">
        <f t="shared" si="2"/>
        <v>0</v>
      </c>
    </row>
    <row r="23" spans="1:8">
      <c r="A23"/>
      <c r="C23" s="4" t="s">
        <v>5</v>
      </c>
      <c r="H23" s="2">
        <f t="shared" si="2"/>
        <v>0</v>
      </c>
    </row>
    <row r="24" spans="1:8">
      <c r="A24"/>
      <c r="B24" t="s">
        <v>9</v>
      </c>
      <c r="C24" s="4"/>
    </row>
    <row r="25" spans="1:8">
      <c r="A25"/>
      <c r="C25" s="4" t="s">
        <v>6</v>
      </c>
      <c r="H25" s="2">
        <f t="shared" ref="H25:H29" si="3">SUM(D25:G25)</f>
        <v>0</v>
      </c>
    </row>
    <row r="26" spans="1:8">
      <c r="A26"/>
      <c r="C26" s="4" t="s">
        <v>7</v>
      </c>
      <c r="H26" s="2">
        <f t="shared" si="3"/>
        <v>0</v>
      </c>
    </row>
    <row r="27" spans="1:8">
      <c r="A27"/>
      <c r="C27" s="4" t="s">
        <v>8</v>
      </c>
      <c r="H27" s="2">
        <f t="shared" si="3"/>
        <v>0</v>
      </c>
    </row>
    <row r="28" spans="1:8">
      <c r="A28"/>
      <c r="C28" s="4" t="s">
        <v>10</v>
      </c>
      <c r="H28" s="2">
        <f t="shared" si="3"/>
        <v>0</v>
      </c>
    </row>
    <row r="29" spans="1:8">
      <c r="A29"/>
      <c r="C29" s="4" t="s">
        <v>11</v>
      </c>
      <c r="H29" s="2">
        <f t="shared" si="3"/>
        <v>0</v>
      </c>
    </row>
    <row r="30" spans="1:8">
      <c r="A30"/>
      <c r="B30" t="s">
        <v>12</v>
      </c>
      <c r="C30" s="4"/>
    </row>
    <row r="31" spans="1:8">
      <c r="A31"/>
      <c r="C31" s="4" t="s">
        <v>13</v>
      </c>
      <c r="H31" s="2">
        <f t="shared" ref="H31:H34" si="4">SUM(D31:G31)</f>
        <v>0</v>
      </c>
    </row>
    <row r="32" spans="1:8">
      <c r="A32"/>
      <c r="C32" s="4" t="s">
        <v>14</v>
      </c>
      <c r="H32" s="2">
        <f t="shared" si="4"/>
        <v>0</v>
      </c>
    </row>
    <row r="33" spans="1:8">
      <c r="A33"/>
      <c r="C33" s="4" t="s">
        <v>15</v>
      </c>
      <c r="H33" s="2">
        <f t="shared" si="4"/>
        <v>0</v>
      </c>
    </row>
    <row r="34" spans="1:8">
      <c r="A34"/>
      <c r="C34" s="4" t="s">
        <v>75</v>
      </c>
      <c r="H34" s="2">
        <f t="shared" si="4"/>
        <v>0</v>
      </c>
    </row>
    <row r="35" spans="1:8">
      <c r="A35"/>
      <c r="B35" t="s">
        <v>22</v>
      </c>
      <c r="C35" s="4"/>
    </row>
    <row r="36" spans="1:8">
      <c r="A36"/>
      <c r="C36" s="4" t="s">
        <v>23</v>
      </c>
      <c r="H36" s="2">
        <f t="shared" ref="H36:H43" si="5">SUM(D36:G36)</f>
        <v>0</v>
      </c>
    </row>
    <row r="37" spans="1:8">
      <c r="A37"/>
      <c r="C37" s="4" t="s">
        <v>24</v>
      </c>
      <c r="H37" s="2">
        <f t="shared" si="5"/>
        <v>0</v>
      </c>
    </row>
    <row r="38" spans="1:8">
      <c r="A38"/>
      <c r="C38" s="4" t="s">
        <v>25</v>
      </c>
      <c r="H38" s="2">
        <f t="shared" si="5"/>
        <v>0</v>
      </c>
    </row>
    <row r="39" spans="1:8">
      <c r="A39"/>
      <c r="C39" s="4" t="s">
        <v>26</v>
      </c>
      <c r="H39" s="2">
        <f t="shared" si="5"/>
        <v>0</v>
      </c>
    </row>
    <row r="40" spans="1:8">
      <c r="A40"/>
      <c r="C40" s="4" t="s">
        <v>28</v>
      </c>
      <c r="H40" s="2">
        <f t="shared" si="5"/>
        <v>0</v>
      </c>
    </row>
    <row r="41" spans="1:8">
      <c r="A41"/>
      <c r="C41" s="4" t="s">
        <v>31</v>
      </c>
      <c r="H41" s="2">
        <f t="shared" si="5"/>
        <v>0</v>
      </c>
    </row>
    <row r="42" spans="1:8">
      <c r="A42"/>
      <c r="C42" s="4" t="s">
        <v>30</v>
      </c>
      <c r="H42" s="2">
        <f t="shared" si="5"/>
        <v>0</v>
      </c>
    </row>
    <row r="43" spans="1:8">
      <c r="A43"/>
      <c r="C43" s="4" t="s">
        <v>32</v>
      </c>
      <c r="H43" s="2">
        <f t="shared" si="5"/>
        <v>0</v>
      </c>
    </row>
    <row r="44" spans="1:8">
      <c r="A44"/>
      <c r="B44" t="s">
        <v>35</v>
      </c>
      <c r="C44" s="4"/>
    </row>
    <row r="45" spans="1:8">
      <c r="A45"/>
      <c r="C45" s="4" t="s">
        <v>36</v>
      </c>
      <c r="H45" s="2">
        <f t="shared" ref="H45:H47" si="6">SUM(D45:G45)</f>
        <v>0</v>
      </c>
    </row>
    <row r="46" spans="1:8">
      <c r="A46"/>
      <c r="C46" s="4" t="s">
        <v>37</v>
      </c>
      <c r="H46" s="2">
        <f t="shared" si="6"/>
        <v>0</v>
      </c>
    </row>
    <row r="47" spans="1:8">
      <c r="A47"/>
      <c r="C47" s="4" t="s">
        <v>38</v>
      </c>
      <c r="H47" s="2">
        <f t="shared" si="6"/>
        <v>0</v>
      </c>
    </row>
    <row r="48" spans="1:8">
      <c r="A48"/>
      <c r="B48" t="s">
        <v>47</v>
      </c>
      <c r="C48" s="4"/>
    </row>
    <row r="49" spans="1:9">
      <c r="C49" s="4" t="s">
        <v>48</v>
      </c>
      <c r="H49" s="2">
        <f t="shared" ref="H49:H52" si="7">SUM(D49:G49)</f>
        <v>0</v>
      </c>
    </row>
    <row r="50" spans="1:9">
      <c r="C50" s="4" t="s">
        <v>49</v>
      </c>
      <c r="H50" s="2">
        <f t="shared" si="7"/>
        <v>0</v>
      </c>
    </row>
    <row r="51" spans="1:9">
      <c r="C51" s="4" t="s">
        <v>50</v>
      </c>
      <c r="H51" s="2">
        <f t="shared" si="7"/>
        <v>0</v>
      </c>
    </row>
    <row r="52" spans="1:9">
      <c r="C52" s="4" t="s">
        <v>59</v>
      </c>
      <c r="H52" s="2">
        <f t="shared" si="7"/>
        <v>0</v>
      </c>
    </row>
    <row r="53" spans="1:9">
      <c r="C53" s="4" t="s">
        <v>77</v>
      </c>
      <c r="H53" s="2"/>
    </row>
    <row r="54" spans="1:9">
      <c r="B54" t="s">
        <v>51</v>
      </c>
      <c r="C54" s="4"/>
    </row>
    <row r="55" spans="1:9">
      <c r="C55" s="4" t="s">
        <v>52</v>
      </c>
      <c r="H55" s="2">
        <f t="shared" ref="H55:H56" si="8">SUM(D55:G55)</f>
        <v>0</v>
      </c>
    </row>
    <row r="56" spans="1:9">
      <c r="C56" s="4" t="s">
        <v>53</v>
      </c>
      <c r="H56" s="2">
        <f t="shared" si="8"/>
        <v>0</v>
      </c>
    </row>
    <row r="58" spans="1:9">
      <c r="A58" s="2" t="s">
        <v>70</v>
      </c>
      <c r="H58" s="2">
        <f>SUM(D58:G58)</f>
        <v>0</v>
      </c>
    </row>
    <row r="60" spans="1:9">
      <c r="A60" s="2" t="s">
        <v>74</v>
      </c>
      <c r="H60" s="2">
        <f>SUM(D60:G60)</f>
        <v>0</v>
      </c>
      <c r="I60" t="s">
        <v>76</v>
      </c>
    </row>
    <row r="62" spans="1:9">
      <c r="A62" s="2" t="s">
        <v>73</v>
      </c>
      <c r="D62" s="2">
        <f>D4+D10-D58+D60</f>
        <v>0</v>
      </c>
      <c r="E62" s="2">
        <f>E4+E10-E58+E60</f>
        <v>0</v>
      </c>
      <c r="F62" s="2">
        <f>F4+F10-F58+F60</f>
        <v>0</v>
      </c>
      <c r="G62" s="2">
        <f>G4+G10-G58+G60</f>
        <v>0</v>
      </c>
      <c r="H62" s="2">
        <f>SUM(D62:G62)</f>
        <v>0</v>
      </c>
    </row>
  </sheetData>
  <mergeCells count="1">
    <mergeCell ref="D1:G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I62"/>
  <sheetViews>
    <sheetView workbookViewId="0">
      <selection activeCell="A52" sqref="A52:XFD52"/>
    </sheetView>
  </sheetViews>
  <sheetFormatPr baseColWidth="10" defaultRowHeight="13"/>
  <cols>
    <col min="1" max="1" width="4.1640625" style="2" customWidth="1"/>
    <col min="2" max="2" width="5.1640625" customWidth="1"/>
    <col min="3" max="3" width="28.6640625" bestFit="1" customWidth="1"/>
    <col min="8" max="8" width="9.6640625" customWidth="1"/>
  </cols>
  <sheetData>
    <row r="1" spans="1:8">
      <c r="D1" s="43" t="s">
        <v>98</v>
      </c>
      <c r="E1" s="43"/>
      <c r="F1" s="43"/>
      <c r="G1" s="43"/>
      <c r="H1" s="2" t="s">
        <v>72</v>
      </c>
    </row>
    <row r="2" spans="1:8">
      <c r="B2" s="3" t="s">
        <v>65</v>
      </c>
      <c r="C2" s="3"/>
      <c r="D2" s="15" t="s">
        <v>61</v>
      </c>
      <c r="E2" s="15" t="s">
        <v>62</v>
      </c>
      <c r="F2" s="15" t="s">
        <v>63</v>
      </c>
      <c r="G2" s="15" t="s">
        <v>64</v>
      </c>
    </row>
    <row r="3" spans="1:8">
      <c r="B3" s="2"/>
      <c r="C3" s="2"/>
    </row>
    <row r="4" spans="1:8">
      <c r="A4" s="2" t="s">
        <v>71</v>
      </c>
      <c r="B4" s="2"/>
      <c r="C4" s="2"/>
      <c r="H4" s="2">
        <f>SUM(D4:G4)</f>
        <v>0</v>
      </c>
    </row>
    <row r="5" spans="1:8">
      <c r="C5" s="4"/>
    </row>
    <row r="6" spans="1:8">
      <c r="A6" s="2" t="s">
        <v>66</v>
      </c>
      <c r="C6" s="4"/>
    </row>
    <row r="7" spans="1:8">
      <c r="B7" s="4" t="s">
        <v>79</v>
      </c>
      <c r="H7" s="2">
        <f t="shared" ref="H7:H10" si="0">SUM(D7:G7)</f>
        <v>0</v>
      </c>
    </row>
    <row r="8" spans="1:8">
      <c r="B8" s="4" t="s">
        <v>80</v>
      </c>
      <c r="H8" s="2"/>
    </row>
    <row r="9" spans="1:8">
      <c r="B9" s="4" t="s">
        <v>67</v>
      </c>
      <c r="H9" s="2">
        <f t="shared" si="0"/>
        <v>0</v>
      </c>
    </row>
    <row r="10" spans="1:8">
      <c r="A10" s="2" t="s">
        <v>68</v>
      </c>
      <c r="C10" s="4"/>
      <c r="H10" s="2">
        <f t="shared" si="0"/>
        <v>0</v>
      </c>
    </row>
    <row r="11" spans="1:8">
      <c r="C11" s="4"/>
    </row>
    <row r="12" spans="1:8">
      <c r="A12" s="2" t="s">
        <v>69</v>
      </c>
      <c r="C12" s="4"/>
    </row>
    <row r="13" spans="1:8">
      <c r="B13" t="s">
        <v>42</v>
      </c>
      <c r="C13" s="4"/>
    </row>
    <row r="14" spans="1:8">
      <c r="C14" s="4" t="s">
        <v>41</v>
      </c>
      <c r="H14" s="2">
        <f t="shared" ref="H14:H16" si="1">SUM(D14:G14)</f>
        <v>0</v>
      </c>
    </row>
    <row r="15" spans="1:8">
      <c r="C15" s="4" t="s">
        <v>43</v>
      </c>
      <c r="H15" s="2">
        <f t="shared" si="1"/>
        <v>0</v>
      </c>
    </row>
    <row r="16" spans="1:8">
      <c r="C16" s="4" t="s">
        <v>46</v>
      </c>
      <c r="H16" s="2">
        <f t="shared" si="1"/>
        <v>0</v>
      </c>
    </row>
    <row r="17" spans="1:8">
      <c r="B17" t="s">
        <v>44</v>
      </c>
      <c r="C17" s="4"/>
    </row>
    <row r="18" spans="1:8">
      <c r="A18"/>
      <c r="C18" s="4" t="s">
        <v>0</v>
      </c>
      <c r="H18" s="2">
        <f t="shared" ref="H18:H23" si="2">SUM(D18:G18)</f>
        <v>0</v>
      </c>
    </row>
    <row r="19" spans="1:8">
      <c r="A19"/>
      <c r="C19" s="4" t="s">
        <v>1</v>
      </c>
      <c r="H19" s="2">
        <f t="shared" si="2"/>
        <v>0</v>
      </c>
    </row>
    <row r="20" spans="1:8">
      <c r="A20"/>
      <c r="C20" s="4" t="s">
        <v>2</v>
      </c>
      <c r="H20" s="2">
        <f t="shared" si="2"/>
        <v>0</v>
      </c>
    </row>
    <row r="21" spans="1:8">
      <c r="A21"/>
      <c r="C21" s="4" t="s">
        <v>3</v>
      </c>
      <c r="H21" s="2">
        <f t="shared" si="2"/>
        <v>0</v>
      </c>
    </row>
    <row r="22" spans="1:8">
      <c r="A22"/>
      <c r="C22" s="4" t="s">
        <v>4</v>
      </c>
      <c r="H22" s="2">
        <f t="shared" si="2"/>
        <v>0</v>
      </c>
    </row>
    <row r="23" spans="1:8">
      <c r="A23"/>
      <c r="C23" s="4" t="s">
        <v>5</v>
      </c>
      <c r="H23" s="2">
        <f t="shared" si="2"/>
        <v>0</v>
      </c>
    </row>
    <row r="24" spans="1:8">
      <c r="A24"/>
      <c r="B24" t="s">
        <v>9</v>
      </c>
      <c r="C24" s="4"/>
    </row>
    <row r="25" spans="1:8">
      <c r="A25"/>
      <c r="C25" s="4" t="s">
        <v>6</v>
      </c>
      <c r="H25" s="2">
        <f t="shared" ref="H25:H29" si="3">SUM(D25:G25)</f>
        <v>0</v>
      </c>
    </row>
    <row r="26" spans="1:8">
      <c r="A26"/>
      <c r="C26" s="4" t="s">
        <v>7</v>
      </c>
      <c r="H26" s="2">
        <f t="shared" si="3"/>
        <v>0</v>
      </c>
    </row>
    <row r="27" spans="1:8">
      <c r="A27"/>
      <c r="C27" s="4" t="s">
        <v>8</v>
      </c>
      <c r="H27" s="2">
        <f t="shared" si="3"/>
        <v>0</v>
      </c>
    </row>
    <row r="28" spans="1:8">
      <c r="A28"/>
      <c r="C28" s="4" t="s">
        <v>10</v>
      </c>
      <c r="H28" s="2">
        <f t="shared" si="3"/>
        <v>0</v>
      </c>
    </row>
    <row r="29" spans="1:8">
      <c r="A29"/>
      <c r="C29" s="4" t="s">
        <v>11</v>
      </c>
      <c r="H29" s="2">
        <f t="shared" si="3"/>
        <v>0</v>
      </c>
    </row>
    <row r="30" spans="1:8">
      <c r="A30"/>
      <c r="B30" t="s">
        <v>12</v>
      </c>
      <c r="C30" s="4"/>
    </row>
    <row r="31" spans="1:8">
      <c r="A31"/>
      <c r="C31" s="4" t="s">
        <v>13</v>
      </c>
      <c r="H31" s="2">
        <f t="shared" ref="H31:H34" si="4">SUM(D31:G31)</f>
        <v>0</v>
      </c>
    </row>
    <row r="32" spans="1:8">
      <c r="A32"/>
      <c r="C32" s="4" t="s">
        <v>14</v>
      </c>
      <c r="H32" s="2">
        <f t="shared" si="4"/>
        <v>0</v>
      </c>
    </row>
    <row r="33" spans="1:8">
      <c r="A33"/>
      <c r="C33" s="4" t="s">
        <v>15</v>
      </c>
      <c r="H33" s="2">
        <f t="shared" si="4"/>
        <v>0</v>
      </c>
    </row>
    <row r="34" spans="1:8">
      <c r="A34"/>
      <c r="C34" s="4" t="s">
        <v>75</v>
      </c>
      <c r="H34" s="2">
        <f t="shared" si="4"/>
        <v>0</v>
      </c>
    </row>
    <row r="35" spans="1:8">
      <c r="A35"/>
      <c r="B35" t="s">
        <v>22</v>
      </c>
      <c r="C35" s="4"/>
    </row>
    <row r="36" spans="1:8">
      <c r="A36"/>
      <c r="C36" s="4" t="s">
        <v>23</v>
      </c>
      <c r="H36" s="2">
        <f t="shared" ref="H36:H43" si="5">SUM(D36:G36)</f>
        <v>0</v>
      </c>
    </row>
    <row r="37" spans="1:8">
      <c r="A37"/>
      <c r="C37" s="4" t="s">
        <v>24</v>
      </c>
      <c r="H37" s="2">
        <f t="shared" si="5"/>
        <v>0</v>
      </c>
    </row>
    <row r="38" spans="1:8">
      <c r="A38"/>
      <c r="C38" s="4" t="s">
        <v>25</v>
      </c>
      <c r="H38" s="2">
        <f t="shared" si="5"/>
        <v>0</v>
      </c>
    </row>
    <row r="39" spans="1:8">
      <c r="A39"/>
      <c r="C39" s="4" t="s">
        <v>26</v>
      </c>
      <c r="H39" s="2">
        <f t="shared" si="5"/>
        <v>0</v>
      </c>
    </row>
    <row r="40" spans="1:8">
      <c r="A40"/>
      <c r="C40" s="4" t="s">
        <v>28</v>
      </c>
      <c r="H40" s="2">
        <f t="shared" si="5"/>
        <v>0</v>
      </c>
    </row>
    <row r="41" spans="1:8">
      <c r="A41"/>
      <c r="C41" s="4" t="s">
        <v>31</v>
      </c>
      <c r="H41" s="2">
        <f t="shared" si="5"/>
        <v>0</v>
      </c>
    </row>
    <row r="42" spans="1:8">
      <c r="A42"/>
      <c r="C42" s="4" t="s">
        <v>30</v>
      </c>
      <c r="H42" s="2">
        <f t="shared" si="5"/>
        <v>0</v>
      </c>
    </row>
    <row r="43" spans="1:8">
      <c r="A43"/>
      <c r="C43" s="4" t="s">
        <v>32</v>
      </c>
      <c r="H43" s="2">
        <f t="shared" si="5"/>
        <v>0</v>
      </c>
    </row>
    <row r="44" spans="1:8">
      <c r="A44"/>
      <c r="B44" t="s">
        <v>35</v>
      </c>
      <c r="C44" s="4"/>
    </row>
    <row r="45" spans="1:8">
      <c r="A45"/>
      <c r="C45" s="4" t="s">
        <v>36</v>
      </c>
      <c r="H45" s="2">
        <f t="shared" ref="H45:H47" si="6">SUM(D45:G45)</f>
        <v>0</v>
      </c>
    </row>
    <row r="46" spans="1:8">
      <c r="A46"/>
      <c r="C46" s="4" t="s">
        <v>37</v>
      </c>
      <c r="H46" s="2">
        <f t="shared" si="6"/>
        <v>0</v>
      </c>
    </row>
    <row r="47" spans="1:8">
      <c r="A47"/>
      <c r="C47" s="4" t="s">
        <v>38</v>
      </c>
      <c r="H47" s="2">
        <f t="shared" si="6"/>
        <v>0</v>
      </c>
    </row>
    <row r="48" spans="1:8">
      <c r="A48"/>
      <c r="B48" t="s">
        <v>47</v>
      </c>
      <c r="C48" s="4"/>
    </row>
    <row r="49" spans="1:9">
      <c r="C49" s="4" t="s">
        <v>48</v>
      </c>
      <c r="H49" s="2">
        <f t="shared" ref="H49:H52" si="7">SUM(D49:G49)</f>
        <v>0</v>
      </c>
    </row>
    <row r="50" spans="1:9">
      <c r="C50" s="4" t="s">
        <v>49</v>
      </c>
      <c r="H50" s="2">
        <f t="shared" si="7"/>
        <v>0</v>
      </c>
    </row>
    <row r="51" spans="1:9">
      <c r="C51" s="4" t="s">
        <v>50</v>
      </c>
      <c r="H51" s="2">
        <f t="shared" si="7"/>
        <v>0</v>
      </c>
    </row>
    <row r="52" spans="1:9">
      <c r="C52" s="4" t="s">
        <v>59</v>
      </c>
      <c r="H52" s="2">
        <f t="shared" si="7"/>
        <v>0</v>
      </c>
    </row>
    <row r="53" spans="1:9">
      <c r="C53" s="4" t="s">
        <v>77</v>
      </c>
      <c r="H53" s="2"/>
    </row>
    <row r="54" spans="1:9">
      <c r="B54" t="s">
        <v>51</v>
      </c>
      <c r="C54" s="4"/>
    </row>
    <row r="55" spans="1:9">
      <c r="C55" s="4" t="s">
        <v>52</v>
      </c>
      <c r="H55" s="2">
        <f t="shared" ref="H55:H56" si="8">SUM(D55:G55)</f>
        <v>0</v>
      </c>
    </row>
    <row r="56" spans="1:9">
      <c r="C56" s="4" t="s">
        <v>53</v>
      </c>
      <c r="H56" s="2">
        <f t="shared" si="8"/>
        <v>0</v>
      </c>
    </row>
    <row r="58" spans="1:9">
      <c r="A58" s="2" t="s">
        <v>70</v>
      </c>
      <c r="H58" s="2">
        <f>SUM(D58:G58)</f>
        <v>0</v>
      </c>
    </row>
    <row r="60" spans="1:9">
      <c r="A60" s="2" t="s">
        <v>74</v>
      </c>
      <c r="H60" s="2">
        <f>SUM(D60:G60)</f>
        <v>0</v>
      </c>
      <c r="I60" t="s">
        <v>76</v>
      </c>
    </row>
    <row r="62" spans="1:9">
      <c r="A62" s="2" t="s">
        <v>73</v>
      </c>
      <c r="D62" s="2">
        <f>D4+D10-D58+D60</f>
        <v>0</v>
      </c>
      <c r="E62" s="2">
        <f>E4+E10-E58+E60</f>
        <v>0</v>
      </c>
      <c r="F62" s="2">
        <f>F4+F10-F58+F60</f>
        <v>0</v>
      </c>
      <c r="G62" s="2">
        <f>G4+G10-G58+G60</f>
        <v>0</v>
      </c>
      <c r="H62" s="2">
        <f>SUM(D62:G62)</f>
        <v>0</v>
      </c>
    </row>
  </sheetData>
  <mergeCells count="1">
    <mergeCell ref="D1:G1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62"/>
  <sheetViews>
    <sheetView workbookViewId="0">
      <selection activeCell="A52" sqref="A52:XFD52"/>
    </sheetView>
  </sheetViews>
  <sheetFormatPr baseColWidth="10" defaultRowHeight="13"/>
  <cols>
    <col min="1" max="1" width="4.1640625" style="2" customWidth="1"/>
    <col min="2" max="2" width="5.1640625" customWidth="1"/>
    <col min="3" max="3" width="28.6640625" bestFit="1" customWidth="1"/>
    <col min="8" max="8" width="9.6640625" customWidth="1"/>
  </cols>
  <sheetData>
    <row r="1" spans="1:8">
      <c r="D1" s="43" t="s">
        <v>98</v>
      </c>
      <c r="E1" s="43"/>
      <c r="F1" s="43"/>
      <c r="G1" s="43"/>
      <c r="H1" s="2" t="s">
        <v>72</v>
      </c>
    </row>
    <row r="2" spans="1:8">
      <c r="B2" s="3" t="s">
        <v>65</v>
      </c>
      <c r="C2" s="3"/>
      <c r="D2" s="15" t="s">
        <v>61</v>
      </c>
      <c r="E2" s="15" t="s">
        <v>62</v>
      </c>
      <c r="F2" s="15" t="s">
        <v>63</v>
      </c>
      <c r="G2" s="15" t="s">
        <v>64</v>
      </c>
    </row>
    <row r="3" spans="1:8">
      <c r="B3" s="2"/>
      <c r="C3" s="2"/>
    </row>
    <row r="4" spans="1:8">
      <c r="A4" s="2" t="s">
        <v>71</v>
      </c>
      <c r="B4" s="2"/>
      <c r="C4" s="2"/>
      <c r="H4" s="2">
        <f>SUM(D4:G4)</f>
        <v>0</v>
      </c>
    </row>
    <row r="5" spans="1:8">
      <c r="C5" s="4"/>
    </row>
    <row r="6" spans="1:8">
      <c r="A6" s="2" t="s">
        <v>66</v>
      </c>
      <c r="C6" s="4"/>
    </row>
    <row r="7" spans="1:8">
      <c r="B7" s="4" t="s">
        <v>79</v>
      </c>
      <c r="H7" s="2">
        <f t="shared" ref="H7:H10" si="0">SUM(D7:G7)</f>
        <v>0</v>
      </c>
    </row>
    <row r="8" spans="1:8">
      <c r="B8" s="4" t="s">
        <v>80</v>
      </c>
      <c r="H8" s="2"/>
    </row>
    <row r="9" spans="1:8">
      <c r="B9" s="4" t="s">
        <v>67</v>
      </c>
      <c r="H9" s="2">
        <f t="shared" si="0"/>
        <v>0</v>
      </c>
    </row>
    <row r="10" spans="1:8">
      <c r="A10" s="2" t="s">
        <v>68</v>
      </c>
      <c r="C10" s="4"/>
      <c r="H10" s="2">
        <f t="shared" si="0"/>
        <v>0</v>
      </c>
    </row>
    <row r="11" spans="1:8">
      <c r="C11" s="4"/>
    </row>
    <row r="12" spans="1:8">
      <c r="A12" s="2" t="s">
        <v>69</v>
      </c>
      <c r="C12" s="4"/>
    </row>
    <row r="13" spans="1:8">
      <c r="B13" t="s">
        <v>42</v>
      </c>
      <c r="C13" s="4"/>
    </row>
    <row r="14" spans="1:8">
      <c r="C14" s="4" t="s">
        <v>41</v>
      </c>
      <c r="H14" s="2">
        <f t="shared" ref="H14:H16" si="1">SUM(D14:G14)</f>
        <v>0</v>
      </c>
    </row>
    <row r="15" spans="1:8">
      <c r="C15" s="4" t="s">
        <v>43</v>
      </c>
      <c r="H15" s="2">
        <f t="shared" si="1"/>
        <v>0</v>
      </c>
    </row>
    <row r="16" spans="1:8">
      <c r="C16" s="4" t="s">
        <v>46</v>
      </c>
      <c r="H16" s="2">
        <f t="shared" si="1"/>
        <v>0</v>
      </c>
    </row>
    <row r="17" spans="1:8">
      <c r="B17" t="s">
        <v>44</v>
      </c>
      <c r="C17" s="4"/>
    </row>
    <row r="18" spans="1:8">
      <c r="A18"/>
      <c r="C18" s="4" t="s">
        <v>0</v>
      </c>
      <c r="H18" s="2">
        <f t="shared" ref="H18:H23" si="2">SUM(D18:G18)</f>
        <v>0</v>
      </c>
    </row>
    <row r="19" spans="1:8">
      <c r="A19"/>
      <c r="C19" s="4" t="s">
        <v>1</v>
      </c>
      <c r="H19" s="2">
        <f t="shared" si="2"/>
        <v>0</v>
      </c>
    </row>
    <row r="20" spans="1:8">
      <c r="A20"/>
      <c r="C20" s="4" t="s">
        <v>2</v>
      </c>
      <c r="H20" s="2">
        <f t="shared" si="2"/>
        <v>0</v>
      </c>
    </row>
    <row r="21" spans="1:8">
      <c r="A21"/>
      <c r="C21" s="4" t="s">
        <v>3</v>
      </c>
      <c r="H21" s="2">
        <f t="shared" si="2"/>
        <v>0</v>
      </c>
    </row>
    <row r="22" spans="1:8">
      <c r="A22"/>
      <c r="C22" s="4" t="s">
        <v>4</v>
      </c>
      <c r="H22" s="2">
        <f t="shared" si="2"/>
        <v>0</v>
      </c>
    </row>
    <row r="23" spans="1:8">
      <c r="A23"/>
      <c r="C23" s="4" t="s">
        <v>5</v>
      </c>
      <c r="H23" s="2">
        <f t="shared" si="2"/>
        <v>0</v>
      </c>
    </row>
    <row r="24" spans="1:8">
      <c r="A24"/>
      <c r="B24" t="s">
        <v>9</v>
      </c>
      <c r="C24" s="4"/>
    </row>
    <row r="25" spans="1:8">
      <c r="A25"/>
      <c r="C25" s="4" t="s">
        <v>6</v>
      </c>
      <c r="H25" s="2">
        <f t="shared" ref="H25:H29" si="3">SUM(D25:G25)</f>
        <v>0</v>
      </c>
    </row>
    <row r="26" spans="1:8">
      <c r="A26"/>
      <c r="C26" s="4" t="s">
        <v>7</v>
      </c>
      <c r="H26" s="2">
        <f t="shared" si="3"/>
        <v>0</v>
      </c>
    </row>
    <row r="27" spans="1:8">
      <c r="A27"/>
      <c r="C27" s="4" t="s">
        <v>8</v>
      </c>
      <c r="H27" s="2">
        <f t="shared" si="3"/>
        <v>0</v>
      </c>
    </row>
    <row r="28" spans="1:8">
      <c r="A28"/>
      <c r="C28" s="4" t="s">
        <v>10</v>
      </c>
      <c r="H28" s="2">
        <f t="shared" si="3"/>
        <v>0</v>
      </c>
    </row>
    <row r="29" spans="1:8">
      <c r="A29"/>
      <c r="C29" s="4" t="s">
        <v>11</v>
      </c>
      <c r="H29" s="2">
        <f t="shared" si="3"/>
        <v>0</v>
      </c>
    </row>
    <row r="30" spans="1:8">
      <c r="A30"/>
      <c r="B30" t="s">
        <v>12</v>
      </c>
      <c r="C30" s="4"/>
    </row>
    <row r="31" spans="1:8">
      <c r="A31"/>
      <c r="C31" s="4" t="s">
        <v>13</v>
      </c>
      <c r="H31" s="2">
        <f t="shared" ref="H31:H34" si="4">SUM(D31:G31)</f>
        <v>0</v>
      </c>
    </row>
    <row r="32" spans="1:8">
      <c r="A32"/>
      <c r="C32" s="4" t="s">
        <v>14</v>
      </c>
      <c r="H32" s="2">
        <f t="shared" si="4"/>
        <v>0</v>
      </c>
    </row>
    <row r="33" spans="1:8">
      <c r="A33"/>
      <c r="C33" s="4" t="s">
        <v>15</v>
      </c>
      <c r="H33" s="2">
        <f t="shared" si="4"/>
        <v>0</v>
      </c>
    </row>
    <row r="34" spans="1:8">
      <c r="A34"/>
      <c r="C34" s="4" t="s">
        <v>75</v>
      </c>
      <c r="H34" s="2">
        <f t="shared" si="4"/>
        <v>0</v>
      </c>
    </row>
    <row r="35" spans="1:8">
      <c r="A35"/>
      <c r="B35" t="s">
        <v>22</v>
      </c>
      <c r="C35" s="4"/>
    </row>
    <row r="36" spans="1:8">
      <c r="A36"/>
      <c r="C36" s="4" t="s">
        <v>23</v>
      </c>
      <c r="H36" s="2">
        <f t="shared" ref="H36:H43" si="5">SUM(D36:G36)</f>
        <v>0</v>
      </c>
    </row>
    <row r="37" spans="1:8">
      <c r="A37"/>
      <c r="C37" s="4" t="s">
        <v>24</v>
      </c>
      <c r="H37" s="2">
        <f t="shared" si="5"/>
        <v>0</v>
      </c>
    </row>
    <row r="38" spans="1:8">
      <c r="A38"/>
      <c r="C38" s="4" t="s">
        <v>25</v>
      </c>
      <c r="H38" s="2">
        <f t="shared" si="5"/>
        <v>0</v>
      </c>
    </row>
    <row r="39" spans="1:8">
      <c r="A39"/>
      <c r="C39" s="4" t="s">
        <v>26</v>
      </c>
      <c r="H39" s="2">
        <f t="shared" si="5"/>
        <v>0</v>
      </c>
    </row>
    <row r="40" spans="1:8">
      <c r="A40"/>
      <c r="C40" s="4" t="s">
        <v>28</v>
      </c>
      <c r="H40" s="2">
        <f t="shared" si="5"/>
        <v>0</v>
      </c>
    </row>
    <row r="41" spans="1:8">
      <c r="A41"/>
      <c r="C41" s="4" t="s">
        <v>31</v>
      </c>
      <c r="H41" s="2">
        <f t="shared" si="5"/>
        <v>0</v>
      </c>
    </row>
    <row r="42" spans="1:8">
      <c r="A42"/>
      <c r="C42" s="4" t="s">
        <v>30</v>
      </c>
      <c r="H42" s="2">
        <f t="shared" si="5"/>
        <v>0</v>
      </c>
    </row>
    <row r="43" spans="1:8">
      <c r="A43"/>
      <c r="C43" s="4" t="s">
        <v>32</v>
      </c>
      <c r="H43" s="2">
        <f t="shared" si="5"/>
        <v>0</v>
      </c>
    </row>
    <row r="44" spans="1:8">
      <c r="A44"/>
      <c r="B44" t="s">
        <v>35</v>
      </c>
      <c r="C44" s="4"/>
    </row>
    <row r="45" spans="1:8">
      <c r="A45"/>
      <c r="C45" s="4" t="s">
        <v>36</v>
      </c>
      <c r="H45" s="2">
        <f t="shared" ref="H45:H47" si="6">SUM(D45:G45)</f>
        <v>0</v>
      </c>
    </row>
    <row r="46" spans="1:8">
      <c r="A46"/>
      <c r="C46" s="4" t="s">
        <v>37</v>
      </c>
      <c r="H46" s="2">
        <f t="shared" si="6"/>
        <v>0</v>
      </c>
    </row>
    <row r="47" spans="1:8">
      <c r="A47"/>
      <c r="C47" s="4" t="s">
        <v>38</v>
      </c>
      <c r="H47" s="2">
        <f t="shared" si="6"/>
        <v>0</v>
      </c>
    </row>
    <row r="48" spans="1:8">
      <c r="A48"/>
      <c r="B48" t="s">
        <v>47</v>
      </c>
      <c r="C48" s="4"/>
    </row>
    <row r="49" spans="1:9">
      <c r="C49" s="4" t="s">
        <v>48</v>
      </c>
      <c r="H49" s="2">
        <f t="shared" ref="H49:H52" si="7">SUM(D49:G49)</f>
        <v>0</v>
      </c>
    </row>
    <row r="50" spans="1:9">
      <c r="C50" s="4" t="s">
        <v>49</v>
      </c>
      <c r="H50" s="2">
        <f t="shared" si="7"/>
        <v>0</v>
      </c>
    </row>
    <row r="51" spans="1:9">
      <c r="C51" s="4" t="s">
        <v>50</v>
      </c>
      <c r="H51" s="2">
        <f t="shared" si="7"/>
        <v>0</v>
      </c>
    </row>
    <row r="52" spans="1:9">
      <c r="C52" s="4" t="s">
        <v>59</v>
      </c>
      <c r="H52" s="2">
        <f t="shared" si="7"/>
        <v>0</v>
      </c>
    </row>
    <row r="53" spans="1:9">
      <c r="C53" s="4" t="s">
        <v>77</v>
      </c>
      <c r="H53" s="2"/>
    </row>
    <row r="54" spans="1:9">
      <c r="B54" t="s">
        <v>51</v>
      </c>
      <c r="C54" s="4"/>
    </row>
    <row r="55" spans="1:9">
      <c r="C55" s="4" t="s">
        <v>52</v>
      </c>
      <c r="H55" s="2">
        <f t="shared" ref="H55:H56" si="8">SUM(D55:G55)</f>
        <v>0</v>
      </c>
    </row>
    <row r="56" spans="1:9">
      <c r="C56" s="4" t="s">
        <v>53</v>
      </c>
      <c r="H56" s="2">
        <f t="shared" si="8"/>
        <v>0</v>
      </c>
    </row>
    <row r="58" spans="1:9">
      <c r="A58" s="2" t="s">
        <v>70</v>
      </c>
      <c r="H58" s="2">
        <f>SUM(D58:G58)</f>
        <v>0</v>
      </c>
    </row>
    <row r="60" spans="1:9">
      <c r="A60" s="2" t="s">
        <v>74</v>
      </c>
      <c r="H60" s="2">
        <f>SUM(D60:G60)</f>
        <v>0</v>
      </c>
      <c r="I60" t="s">
        <v>76</v>
      </c>
    </row>
    <row r="62" spans="1:9">
      <c r="A62" s="2" t="s">
        <v>73</v>
      </c>
      <c r="D62" s="2">
        <f>D4+D10-D58+D60</f>
        <v>0</v>
      </c>
      <c r="E62" s="2">
        <f>E4+E10-E58+E60</f>
        <v>0</v>
      </c>
      <c r="F62" s="2">
        <f>F4+F10-F58+F60</f>
        <v>0</v>
      </c>
      <c r="G62" s="2">
        <f>G4+G10-G58+G60</f>
        <v>0</v>
      </c>
      <c r="H62" s="2">
        <f>SUM(D62:G62)</f>
        <v>0</v>
      </c>
    </row>
  </sheetData>
  <mergeCells count="1">
    <mergeCell ref="D1:G1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I62"/>
  <sheetViews>
    <sheetView topLeftCell="A3" workbookViewId="0">
      <selection activeCell="A52" sqref="A52:XFD52"/>
    </sheetView>
  </sheetViews>
  <sheetFormatPr baseColWidth="10" defaultRowHeight="13"/>
  <cols>
    <col min="1" max="1" width="4.1640625" style="2" customWidth="1"/>
    <col min="2" max="2" width="5.1640625" customWidth="1"/>
    <col min="3" max="3" width="28.6640625" bestFit="1" customWidth="1"/>
    <col min="8" max="8" width="9.6640625" customWidth="1"/>
  </cols>
  <sheetData>
    <row r="1" spans="1:8">
      <c r="D1" s="43" t="s">
        <v>98</v>
      </c>
      <c r="E1" s="43"/>
      <c r="F1" s="43"/>
      <c r="G1" s="43"/>
      <c r="H1" s="2" t="s">
        <v>72</v>
      </c>
    </row>
    <row r="2" spans="1:8">
      <c r="B2" s="3" t="s">
        <v>65</v>
      </c>
      <c r="C2" s="3"/>
      <c r="D2" s="15" t="s">
        <v>61</v>
      </c>
      <c r="E2" s="15" t="s">
        <v>62</v>
      </c>
      <c r="F2" s="15" t="s">
        <v>63</v>
      </c>
      <c r="G2" s="15" t="s">
        <v>64</v>
      </c>
    </row>
    <row r="3" spans="1:8">
      <c r="B3" s="2"/>
      <c r="C3" s="2"/>
    </row>
    <row r="4" spans="1:8">
      <c r="A4" s="2" t="s">
        <v>71</v>
      </c>
      <c r="B4" s="2"/>
      <c r="C4" s="2"/>
      <c r="H4" s="2">
        <f>SUM(D4:G4)</f>
        <v>0</v>
      </c>
    </row>
    <row r="5" spans="1:8">
      <c r="C5" s="4"/>
    </row>
    <row r="6" spans="1:8">
      <c r="A6" s="2" t="s">
        <v>66</v>
      </c>
      <c r="C6" s="4"/>
    </row>
    <row r="7" spans="1:8">
      <c r="B7" s="4" t="s">
        <v>79</v>
      </c>
      <c r="H7" s="2">
        <f t="shared" ref="H7:H10" si="0">SUM(D7:G7)</f>
        <v>0</v>
      </c>
    </row>
    <row r="8" spans="1:8">
      <c r="B8" s="4" t="s">
        <v>80</v>
      </c>
      <c r="H8" s="2"/>
    </row>
    <row r="9" spans="1:8">
      <c r="B9" s="4" t="s">
        <v>67</v>
      </c>
      <c r="H9" s="2">
        <f t="shared" si="0"/>
        <v>0</v>
      </c>
    </row>
    <row r="10" spans="1:8">
      <c r="A10" s="2" t="s">
        <v>68</v>
      </c>
      <c r="C10" s="4"/>
      <c r="H10" s="2">
        <f t="shared" si="0"/>
        <v>0</v>
      </c>
    </row>
    <row r="11" spans="1:8">
      <c r="C11" s="4"/>
    </row>
    <row r="12" spans="1:8">
      <c r="A12" s="2" t="s">
        <v>69</v>
      </c>
      <c r="C12" s="4"/>
    </row>
    <row r="13" spans="1:8">
      <c r="B13" t="s">
        <v>42</v>
      </c>
      <c r="C13" s="4"/>
    </row>
    <row r="14" spans="1:8">
      <c r="C14" s="4" t="s">
        <v>41</v>
      </c>
      <c r="H14" s="2">
        <f t="shared" ref="H14:H16" si="1">SUM(D14:G14)</f>
        <v>0</v>
      </c>
    </row>
    <row r="15" spans="1:8">
      <c r="C15" s="4" t="s">
        <v>43</v>
      </c>
      <c r="H15" s="2">
        <f t="shared" si="1"/>
        <v>0</v>
      </c>
    </row>
    <row r="16" spans="1:8">
      <c r="C16" s="4" t="s">
        <v>46</v>
      </c>
      <c r="H16" s="2">
        <f t="shared" si="1"/>
        <v>0</v>
      </c>
    </row>
    <row r="17" spans="1:8">
      <c r="B17" t="s">
        <v>44</v>
      </c>
      <c r="C17" s="4"/>
    </row>
    <row r="18" spans="1:8">
      <c r="A18"/>
      <c r="C18" s="4" t="s">
        <v>0</v>
      </c>
      <c r="H18" s="2">
        <f t="shared" ref="H18:H23" si="2">SUM(D18:G18)</f>
        <v>0</v>
      </c>
    </row>
    <row r="19" spans="1:8">
      <c r="A19"/>
      <c r="C19" s="4" t="s">
        <v>1</v>
      </c>
      <c r="H19" s="2">
        <f t="shared" si="2"/>
        <v>0</v>
      </c>
    </row>
    <row r="20" spans="1:8">
      <c r="A20"/>
      <c r="C20" s="4" t="s">
        <v>2</v>
      </c>
      <c r="H20" s="2">
        <f t="shared" si="2"/>
        <v>0</v>
      </c>
    </row>
    <row r="21" spans="1:8">
      <c r="A21"/>
      <c r="C21" s="4" t="s">
        <v>3</v>
      </c>
      <c r="H21" s="2">
        <f t="shared" si="2"/>
        <v>0</v>
      </c>
    </row>
    <row r="22" spans="1:8">
      <c r="A22"/>
      <c r="C22" s="4" t="s">
        <v>4</v>
      </c>
      <c r="H22" s="2">
        <f t="shared" si="2"/>
        <v>0</v>
      </c>
    </row>
    <row r="23" spans="1:8">
      <c r="A23"/>
      <c r="C23" s="4" t="s">
        <v>5</v>
      </c>
      <c r="H23" s="2">
        <f t="shared" si="2"/>
        <v>0</v>
      </c>
    </row>
    <row r="24" spans="1:8">
      <c r="A24"/>
      <c r="B24" t="s">
        <v>9</v>
      </c>
      <c r="C24" s="4"/>
    </row>
    <row r="25" spans="1:8">
      <c r="A25"/>
      <c r="C25" s="4" t="s">
        <v>6</v>
      </c>
      <c r="H25" s="2">
        <f t="shared" ref="H25:H29" si="3">SUM(D25:G25)</f>
        <v>0</v>
      </c>
    </row>
    <row r="26" spans="1:8">
      <c r="A26"/>
      <c r="C26" s="4" t="s">
        <v>7</v>
      </c>
      <c r="H26" s="2">
        <f t="shared" si="3"/>
        <v>0</v>
      </c>
    </row>
    <row r="27" spans="1:8">
      <c r="A27"/>
      <c r="C27" s="4" t="s">
        <v>8</v>
      </c>
      <c r="H27" s="2">
        <f t="shared" si="3"/>
        <v>0</v>
      </c>
    </row>
    <row r="28" spans="1:8">
      <c r="A28"/>
      <c r="C28" s="4" t="s">
        <v>10</v>
      </c>
      <c r="H28" s="2">
        <f t="shared" si="3"/>
        <v>0</v>
      </c>
    </row>
    <row r="29" spans="1:8">
      <c r="A29"/>
      <c r="C29" s="4" t="s">
        <v>11</v>
      </c>
      <c r="H29" s="2">
        <f t="shared" si="3"/>
        <v>0</v>
      </c>
    </row>
    <row r="30" spans="1:8">
      <c r="A30"/>
      <c r="B30" t="s">
        <v>12</v>
      </c>
      <c r="C30" s="4"/>
    </row>
    <row r="31" spans="1:8">
      <c r="A31"/>
      <c r="C31" s="4" t="s">
        <v>13</v>
      </c>
      <c r="H31" s="2">
        <f t="shared" ref="H31:H34" si="4">SUM(D31:G31)</f>
        <v>0</v>
      </c>
    </row>
    <row r="32" spans="1:8">
      <c r="A32"/>
      <c r="C32" s="4" t="s">
        <v>14</v>
      </c>
      <c r="H32" s="2">
        <f t="shared" si="4"/>
        <v>0</v>
      </c>
    </row>
    <row r="33" spans="1:8">
      <c r="A33"/>
      <c r="C33" s="4" t="s">
        <v>15</v>
      </c>
      <c r="H33" s="2">
        <f t="shared" si="4"/>
        <v>0</v>
      </c>
    </row>
    <row r="34" spans="1:8">
      <c r="A34"/>
      <c r="C34" s="4" t="s">
        <v>75</v>
      </c>
      <c r="H34" s="2">
        <f t="shared" si="4"/>
        <v>0</v>
      </c>
    </row>
    <row r="35" spans="1:8">
      <c r="A35"/>
      <c r="B35" t="s">
        <v>22</v>
      </c>
      <c r="C35" s="4"/>
    </row>
    <row r="36" spans="1:8">
      <c r="A36"/>
      <c r="C36" s="4" t="s">
        <v>23</v>
      </c>
      <c r="H36" s="2">
        <f t="shared" ref="H36:H43" si="5">SUM(D36:G36)</f>
        <v>0</v>
      </c>
    </row>
    <row r="37" spans="1:8">
      <c r="A37"/>
      <c r="C37" s="4" t="s">
        <v>24</v>
      </c>
      <c r="H37" s="2">
        <f t="shared" si="5"/>
        <v>0</v>
      </c>
    </row>
    <row r="38" spans="1:8">
      <c r="A38"/>
      <c r="C38" s="4" t="s">
        <v>25</v>
      </c>
      <c r="H38" s="2">
        <f t="shared" si="5"/>
        <v>0</v>
      </c>
    </row>
    <row r="39" spans="1:8">
      <c r="A39"/>
      <c r="C39" s="4" t="s">
        <v>26</v>
      </c>
      <c r="H39" s="2">
        <f t="shared" si="5"/>
        <v>0</v>
      </c>
    </row>
    <row r="40" spans="1:8">
      <c r="A40"/>
      <c r="C40" s="4" t="s">
        <v>28</v>
      </c>
      <c r="H40" s="2">
        <f t="shared" si="5"/>
        <v>0</v>
      </c>
    </row>
    <row r="41" spans="1:8">
      <c r="A41"/>
      <c r="C41" s="4" t="s">
        <v>31</v>
      </c>
      <c r="H41" s="2">
        <f t="shared" si="5"/>
        <v>0</v>
      </c>
    </row>
    <row r="42" spans="1:8">
      <c r="A42"/>
      <c r="C42" s="4" t="s">
        <v>30</v>
      </c>
      <c r="H42" s="2">
        <f t="shared" si="5"/>
        <v>0</v>
      </c>
    </row>
    <row r="43" spans="1:8">
      <c r="A43"/>
      <c r="C43" s="4" t="s">
        <v>32</v>
      </c>
      <c r="H43" s="2">
        <f t="shared" si="5"/>
        <v>0</v>
      </c>
    </row>
    <row r="44" spans="1:8">
      <c r="A44"/>
      <c r="B44" t="s">
        <v>35</v>
      </c>
      <c r="C44" s="4"/>
    </row>
    <row r="45" spans="1:8">
      <c r="A45"/>
      <c r="C45" s="4" t="s">
        <v>36</v>
      </c>
      <c r="H45" s="2">
        <f t="shared" ref="H45:H47" si="6">SUM(D45:G45)</f>
        <v>0</v>
      </c>
    </row>
    <row r="46" spans="1:8">
      <c r="A46"/>
      <c r="C46" s="4" t="s">
        <v>37</v>
      </c>
      <c r="H46" s="2">
        <f t="shared" si="6"/>
        <v>0</v>
      </c>
    </row>
    <row r="47" spans="1:8">
      <c r="A47"/>
      <c r="C47" s="4" t="s">
        <v>38</v>
      </c>
      <c r="H47" s="2">
        <f t="shared" si="6"/>
        <v>0</v>
      </c>
    </row>
    <row r="48" spans="1:8">
      <c r="A48"/>
      <c r="B48" t="s">
        <v>47</v>
      </c>
      <c r="C48" s="4"/>
    </row>
    <row r="49" spans="1:9">
      <c r="C49" s="4" t="s">
        <v>48</v>
      </c>
      <c r="H49" s="2">
        <f t="shared" ref="H49:H52" si="7">SUM(D49:G49)</f>
        <v>0</v>
      </c>
    </row>
    <row r="50" spans="1:9">
      <c r="C50" s="4" t="s">
        <v>49</v>
      </c>
      <c r="H50" s="2">
        <f t="shared" si="7"/>
        <v>0</v>
      </c>
    </row>
    <row r="51" spans="1:9">
      <c r="C51" s="4" t="s">
        <v>50</v>
      </c>
      <c r="H51" s="2">
        <f t="shared" si="7"/>
        <v>0</v>
      </c>
    </row>
    <row r="52" spans="1:9">
      <c r="C52" s="4" t="s">
        <v>59</v>
      </c>
      <c r="H52" s="2">
        <f t="shared" si="7"/>
        <v>0</v>
      </c>
    </row>
    <row r="53" spans="1:9">
      <c r="C53" s="4" t="s">
        <v>77</v>
      </c>
      <c r="H53" s="2"/>
    </row>
    <row r="54" spans="1:9">
      <c r="B54" t="s">
        <v>51</v>
      </c>
      <c r="C54" s="4"/>
    </row>
    <row r="55" spans="1:9">
      <c r="C55" s="4" t="s">
        <v>52</v>
      </c>
      <c r="H55" s="2">
        <f t="shared" ref="H55:H56" si="8">SUM(D55:G55)</f>
        <v>0</v>
      </c>
    </row>
    <row r="56" spans="1:9">
      <c r="C56" s="4" t="s">
        <v>53</v>
      </c>
      <c r="H56" s="2">
        <f t="shared" si="8"/>
        <v>0</v>
      </c>
    </row>
    <row r="58" spans="1:9">
      <c r="A58" s="2" t="s">
        <v>70</v>
      </c>
      <c r="H58" s="2">
        <f>SUM(D58:G58)</f>
        <v>0</v>
      </c>
    </row>
    <row r="60" spans="1:9">
      <c r="A60" s="2" t="s">
        <v>74</v>
      </c>
      <c r="H60" s="2">
        <f>SUM(D60:G60)</f>
        <v>0</v>
      </c>
      <c r="I60" t="s">
        <v>76</v>
      </c>
    </row>
    <row r="62" spans="1:9">
      <c r="A62" s="2" t="s">
        <v>73</v>
      </c>
      <c r="D62" s="2">
        <f>D4+D10-D58+D60</f>
        <v>0</v>
      </c>
      <c r="E62" s="2">
        <f>E4+E10-E58+E60</f>
        <v>0</v>
      </c>
      <c r="F62" s="2">
        <f>F4+F10-F58+F60</f>
        <v>0</v>
      </c>
      <c r="G62" s="2">
        <f>G4+G10-G58+G60</f>
        <v>0</v>
      </c>
      <c r="H62" s="2">
        <f>SUM(D62:G62)</f>
        <v>0</v>
      </c>
    </row>
  </sheetData>
  <mergeCells count="1">
    <mergeCell ref="D1:G1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N75"/>
  <sheetViews>
    <sheetView topLeftCell="A44" zoomScale="210" zoomScaleNormal="210" zoomScalePageLayoutView="200" workbookViewId="0">
      <selection activeCell="D54" sqref="D54"/>
    </sheetView>
  </sheetViews>
  <sheetFormatPr baseColWidth="10" defaultRowHeight="13"/>
  <cols>
    <col min="1" max="1" width="5.1640625" style="2" customWidth="1"/>
    <col min="2" max="2" width="7.83203125" customWidth="1"/>
    <col min="3" max="3" width="23.5" customWidth="1"/>
    <col min="14" max="14" width="23.33203125" bestFit="1" customWidth="1"/>
  </cols>
  <sheetData>
    <row r="1" spans="1:14">
      <c r="A1" s="2" t="s">
        <v>99</v>
      </c>
    </row>
    <row r="3" spans="1:14">
      <c r="D3" s="8" t="s">
        <v>55</v>
      </c>
      <c r="E3" s="8" t="s">
        <v>56</v>
      </c>
      <c r="F3" s="8" t="s">
        <v>57</v>
      </c>
      <c r="G3" s="8" t="s">
        <v>58</v>
      </c>
      <c r="H3" s="8" t="s">
        <v>100</v>
      </c>
      <c r="I3" s="8" t="s">
        <v>101</v>
      </c>
      <c r="J3" s="8" t="s">
        <v>102</v>
      </c>
      <c r="K3" s="8" t="s">
        <v>103</v>
      </c>
      <c r="L3" s="8" t="s">
        <v>104</v>
      </c>
      <c r="M3" s="8" t="s">
        <v>105</v>
      </c>
    </row>
    <row r="4" spans="1:14">
      <c r="D4" s="8" t="s">
        <v>54</v>
      </c>
      <c r="E4" s="8" t="s">
        <v>54</v>
      </c>
      <c r="F4" s="8" t="s">
        <v>54</v>
      </c>
      <c r="G4" s="8" t="s">
        <v>54</v>
      </c>
      <c r="H4" s="8" t="s">
        <v>54</v>
      </c>
      <c r="I4" s="8" t="s">
        <v>54</v>
      </c>
      <c r="J4" s="8" t="s">
        <v>54</v>
      </c>
      <c r="K4" s="8" t="s">
        <v>54</v>
      </c>
      <c r="L4" s="8" t="s">
        <v>54</v>
      </c>
      <c r="M4" s="8" t="s">
        <v>54</v>
      </c>
    </row>
    <row r="5" spans="1:14">
      <c r="A5" s="2" t="s">
        <v>106</v>
      </c>
    </row>
    <row r="6" spans="1:14">
      <c r="B6" s="18"/>
      <c r="C6" s="18"/>
      <c r="D6" s="19"/>
      <c r="E6" s="18"/>
      <c r="F6" s="18"/>
      <c r="G6" s="18"/>
      <c r="H6" s="18"/>
      <c r="I6" s="19"/>
      <c r="J6" s="18"/>
      <c r="K6" s="18"/>
      <c r="L6" s="18"/>
      <c r="M6" s="18"/>
    </row>
    <row r="7" spans="1:14">
      <c r="B7" s="20"/>
      <c r="C7" s="20"/>
      <c r="D7" s="21"/>
      <c r="E7" s="20"/>
      <c r="F7" s="20"/>
      <c r="G7" s="20"/>
      <c r="H7" s="20"/>
      <c r="I7" s="21"/>
      <c r="J7" s="20"/>
      <c r="K7" s="20"/>
      <c r="L7" s="20"/>
      <c r="M7" s="20"/>
    </row>
    <row r="8" spans="1:14">
      <c r="B8" s="20" t="s">
        <v>107</v>
      </c>
      <c r="C8" s="20"/>
      <c r="D8" s="21">
        <v>22000</v>
      </c>
      <c r="E8" s="20"/>
      <c r="F8" s="20"/>
      <c r="G8" s="20"/>
      <c r="H8" s="20"/>
      <c r="I8" s="21">
        <v>50000</v>
      </c>
      <c r="J8" s="20"/>
      <c r="K8" s="20"/>
      <c r="L8" s="20"/>
      <c r="M8" s="20"/>
      <c r="N8" t="s">
        <v>108</v>
      </c>
    </row>
    <row r="9" spans="1:14">
      <c r="B9" s="20" t="s">
        <v>109</v>
      </c>
      <c r="C9" s="20"/>
      <c r="D9" s="21">
        <v>3000</v>
      </c>
      <c r="E9" s="20"/>
      <c r="F9" s="20"/>
      <c r="G9" s="20"/>
      <c r="H9" s="20"/>
      <c r="I9" s="21">
        <v>3000</v>
      </c>
      <c r="J9" s="20"/>
      <c r="K9" s="20"/>
      <c r="L9" s="20"/>
      <c r="M9" s="20"/>
    </row>
    <row r="10" spans="1:14">
      <c r="B10" s="20" t="s">
        <v>190</v>
      </c>
      <c r="C10" s="20"/>
      <c r="D10" s="21"/>
      <c r="E10" s="20"/>
      <c r="F10" s="20"/>
      <c r="G10" s="20"/>
      <c r="H10" s="20"/>
      <c r="I10" s="21"/>
      <c r="J10" s="20"/>
      <c r="K10" s="20"/>
      <c r="L10" s="20"/>
      <c r="M10" s="20"/>
      <c r="N10" t="s">
        <v>110</v>
      </c>
    </row>
    <row r="11" spans="1:14">
      <c r="B11" s="20" t="s">
        <v>111</v>
      </c>
      <c r="C11" s="20"/>
      <c r="D11" s="21"/>
      <c r="E11" s="20"/>
      <c r="F11" s="20"/>
      <c r="G11" s="20"/>
      <c r="H11" s="22">
        <v>-10000</v>
      </c>
      <c r="I11" s="20"/>
      <c r="J11" s="20"/>
      <c r="K11" s="20"/>
      <c r="L11" s="20"/>
      <c r="M11" s="20"/>
    </row>
    <row r="12" spans="1:14">
      <c r="B12" s="23"/>
      <c r="C12" s="24" t="s">
        <v>112</v>
      </c>
      <c r="D12" s="25">
        <f>SUM(D6:D11)</f>
        <v>25000</v>
      </c>
      <c r="E12" s="25">
        <f t="shared" ref="E12:M12" si="0">SUM(E6:E11)</f>
        <v>0</v>
      </c>
      <c r="F12" s="25">
        <f t="shared" si="0"/>
        <v>0</v>
      </c>
      <c r="G12" s="25">
        <f t="shared" si="0"/>
        <v>0</v>
      </c>
      <c r="H12" s="25">
        <f t="shared" si="0"/>
        <v>-10000</v>
      </c>
      <c r="I12" s="25">
        <f t="shared" si="0"/>
        <v>53000</v>
      </c>
      <c r="J12" s="25">
        <f t="shared" si="0"/>
        <v>0</v>
      </c>
      <c r="K12" s="25">
        <f t="shared" si="0"/>
        <v>0</v>
      </c>
      <c r="L12" s="25">
        <f t="shared" si="0"/>
        <v>0</v>
      </c>
      <c r="M12" s="25">
        <f t="shared" si="0"/>
        <v>0</v>
      </c>
    </row>
    <row r="13" spans="1:14">
      <c r="A13" s="2" t="s">
        <v>113</v>
      </c>
      <c r="D13" s="10"/>
    </row>
    <row r="14" spans="1:14" hidden="1">
      <c r="B14" s="18" t="s">
        <v>114</v>
      </c>
      <c r="C14" s="18"/>
      <c r="D14" s="19"/>
      <c r="E14" s="18"/>
      <c r="F14" s="18"/>
      <c r="G14" s="18"/>
      <c r="H14" s="18"/>
      <c r="I14" s="18"/>
      <c r="J14" s="18"/>
      <c r="K14" s="18"/>
      <c r="L14" s="18"/>
      <c r="M14" s="18"/>
    </row>
    <row r="15" spans="1:14" hidden="1">
      <c r="B15" s="20"/>
      <c r="C15" s="20"/>
      <c r="D15" s="21"/>
      <c r="E15" s="21"/>
      <c r="F15" s="21"/>
      <c r="G15" s="21"/>
      <c r="H15" s="21"/>
      <c r="I15" s="21"/>
      <c r="J15" s="21"/>
      <c r="K15" s="21"/>
      <c r="L15" s="21"/>
      <c r="M15" s="21"/>
    </row>
    <row r="16" spans="1:14" hidden="1">
      <c r="B16" s="20"/>
      <c r="C16" s="20"/>
      <c r="D16" s="21"/>
      <c r="E16" s="21"/>
      <c r="F16" s="21"/>
      <c r="G16" s="21"/>
      <c r="H16" s="21"/>
      <c r="I16" s="21"/>
      <c r="J16" s="21"/>
      <c r="K16" s="21"/>
      <c r="L16" s="21"/>
      <c r="M16" s="21"/>
    </row>
    <row r="17" spans="1:14">
      <c r="B17" s="20" t="s">
        <v>191</v>
      </c>
      <c r="C17" s="20"/>
      <c r="D17" s="21">
        <f t="shared" ref="D17:M17" si="1">$D8*D60</f>
        <v>1100</v>
      </c>
      <c r="E17" s="21">
        <f t="shared" si="1"/>
        <v>1100</v>
      </c>
      <c r="F17" s="21">
        <f t="shared" si="1"/>
        <v>1100</v>
      </c>
      <c r="G17" s="21">
        <f t="shared" si="1"/>
        <v>1100</v>
      </c>
      <c r="H17" s="21">
        <f t="shared" si="1"/>
        <v>1100</v>
      </c>
      <c r="I17" s="21">
        <f t="shared" si="1"/>
        <v>1100</v>
      </c>
      <c r="J17" s="21">
        <f t="shared" si="1"/>
        <v>1100</v>
      </c>
      <c r="K17" s="21">
        <f t="shared" si="1"/>
        <v>1100</v>
      </c>
      <c r="L17" s="21">
        <f t="shared" si="1"/>
        <v>1100</v>
      </c>
      <c r="M17" s="21">
        <f t="shared" si="1"/>
        <v>1100</v>
      </c>
    </row>
    <row r="18" spans="1:14">
      <c r="B18" s="20" t="s">
        <v>115</v>
      </c>
      <c r="C18" s="20"/>
      <c r="D18" s="21">
        <f>D62</f>
        <v>2750</v>
      </c>
      <c r="E18" s="21">
        <f t="shared" ref="E18:H18" si="2">E62</f>
        <v>2750</v>
      </c>
      <c r="F18" s="21">
        <f t="shared" si="2"/>
        <v>2750</v>
      </c>
      <c r="G18" s="21">
        <f t="shared" si="2"/>
        <v>2750</v>
      </c>
      <c r="H18" s="21">
        <f t="shared" si="2"/>
        <v>2750</v>
      </c>
      <c r="I18" s="21">
        <f>I62</f>
        <v>2750</v>
      </c>
      <c r="J18" s="21">
        <f t="shared" ref="J18:M18" si="3">J62</f>
        <v>2750</v>
      </c>
      <c r="K18" s="21">
        <f t="shared" si="3"/>
        <v>2750</v>
      </c>
      <c r="L18" s="21">
        <f t="shared" si="3"/>
        <v>2750</v>
      </c>
      <c r="M18" s="21">
        <f t="shared" si="3"/>
        <v>2750</v>
      </c>
    </row>
    <row r="19" spans="1:14">
      <c r="B19" s="23"/>
      <c r="C19" s="24" t="s">
        <v>112</v>
      </c>
      <c r="D19" s="25">
        <f>SUM(D15:D18)</f>
        <v>3850</v>
      </c>
      <c r="E19" s="25">
        <f t="shared" ref="E19:M19" si="4">SUM(E15:E18)</f>
        <v>3850</v>
      </c>
      <c r="F19" s="25">
        <f t="shared" si="4"/>
        <v>3850</v>
      </c>
      <c r="G19" s="25">
        <f t="shared" si="4"/>
        <v>3850</v>
      </c>
      <c r="H19" s="25">
        <f t="shared" si="4"/>
        <v>3850</v>
      </c>
      <c r="I19" s="25">
        <f t="shared" si="4"/>
        <v>3850</v>
      </c>
      <c r="J19" s="25">
        <f t="shared" si="4"/>
        <v>3850</v>
      </c>
      <c r="K19" s="25">
        <f t="shared" si="4"/>
        <v>3850</v>
      </c>
      <c r="L19" s="25">
        <f t="shared" si="4"/>
        <v>3850</v>
      </c>
      <c r="M19" s="25">
        <f t="shared" si="4"/>
        <v>3850</v>
      </c>
    </row>
    <row r="20" spans="1:14">
      <c r="A20" s="2" t="s">
        <v>116</v>
      </c>
      <c r="D20" s="10"/>
      <c r="I20" s="10"/>
    </row>
    <row r="21" spans="1:14">
      <c r="B21" s="18" t="s">
        <v>117</v>
      </c>
      <c r="C21" s="18"/>
      <c r="D21" s="19">
        <v>100</v>
      </c>
      <c r="E21" s="19">
        <f>D21</f>
        <v>100</v>
      </c>
      <c r="F21" s="19">
        <f t="shared" ref="F21:H22" si="5">E21</f>
        <v>100</v>
      </c>
      <c r="G21" s="19">
        <f t="shared" si="5"/>
        <v>100</v>
      </c>
      <c r="H21" s="19">
        <f t="shared" si="5"/>
        <v>100</v>
      </c>
      <c r="I21" s="19">
        <v>100</v>
      </c>
      <c r="J21" s="19">
        <f>I21</f>
        <v>100</v>
      </c>
      <c r="K21" s="19">
        <f t="shared" ref="K21:M22" si="6">J21</f>
        <v>100</v>
      </c>
      <c r="L21" s="19">
        <f t="shared" si="6"/>
        <v>100</v>
      </c>
      <c r="M21" s="19">
        <f t="shared" si="6"/>
        <v>100</v>
      </c>
    </row>
    <row r="22" spans="1:14">
      <c r="B22" s="20" t="s">
        <v>118</v>
      </c>
      <c r="C22" s="20"/>
      <c r="D22" s="21">
        <v>780</v>
      </c>
      <c r="E22" s="21">
        <f>D22</f>
        <v>780</v>
      </c>
      <c r="F22" s="21">
        <f t="shared" si="5"/>
        <v>780</v>
      </c>
      <c r="G22" s="21">
        <f t="shared" si="5"/>
        <v>780</v>
      </c>
      <c r="H22" s="21">
        <f t="shared" si="5"/>
        <v>780</v>
      </c>
      <c r="I22" s="21">
        <v>780</v>
      </c>
      <c r="J22" s="21">
        <f>I22</f>
        <v>780</v>
      </c>
      <c r="K22" s="21">
        <f t="shared" si="6"/>
        <v>780</v>
      </c>
      <c r="L22" s="21">
        <f t="shared" si="6"/>
        <v>780</v>
      </c>
      <c r="M22" s="21">
        <f t="shared" si="6"/>
        <v>780</v>
      </c>
    </row>
    <row r="23" spans="1:14">
      <c r="B23" s="20" t="s">
        <v>46</v>
      </c>
      <c r="C23" s="20"/>
      <c r="D23" s="21"/>
      <c r="E23" s="20"/>
      <c r="F23" s="20"/>
      <c r="G23" s="20"/>
      <c r="H23" s="20"/>
      <c r="I23" s="21"/>
      <c r="J23" s="20"/>
      <c r="K23" s="20"/>
      <c r="L23" s="20"/>
      <c r="M23" s="20"/>
    </row>
    <row r="24" spans="1:14">
      <c r="B24" s="20"/>
      <c r="C24" s="20" t="s">
        <v>119</v>
      </c>
      <c r="D24" s="21">
        <v>1200</v>
      </c>
      <c r="E24" s="21">
        <f>D24</f>
        <v>1200</v>
      </c>
      <c r="F24" s="21">
        <f t="shared" ref="F24:H24" si="7">E24</f>
        <v>1200</v>
      </c>
      <c r="G24" s="21">
        <f t="shared" si="7"/>
        <v>1200</v>
      </c>
      <c r="H24" s="21">
        <f t="shared" si="7"/>
        <v>1200</v>
      </c>
      <c r="I24" s="21">
        <v>600</v>
      </c>
      <c r="J24" s="21">
        <f>I24</f>
        <v>600</v>
      </c>
      <c r="K24" s="21">
        <f t="shared" ref="K24:M24" si="8">J24</f>
        <v>600</v>
      </c>
      <c r="L24" s="21">
        <f t="shared" si="8"/>
        <v>600</v>
      </c>
      <c r="M24" s="21">
        <f t="shared" si="8"/>
        <v>600</v>
      </c>
    </row>
    <row r="25" spans="1:14">
      <c r="B25" s="20"/>
      <c r="C25" s="20" t="s">
        <v>120</v>
      </c>
      <c r="D25" s="21"/>
      <c r="E25" s="20"/>
      <c r="F25" s="20">
        <v>400</v>
      </c>
      <c r="G25" s="20"/>
      <c r="H25" s="20"/>
      <c r="I25" s="21"/>
      <c r="J25" s="20">
        <v>400</v>
      </c>
      <c r="K25" s="20"/>
      <c r="L25" s="20"/>
      <c r="M25" s="20"/>
      <c r="N25" t="s">
        <v>121</v>
      </c>
    </row>
    <row r="26" spans="1:14">
      <c r="B26" s="23"/>
      <c r="C26" s="24" t="s">
        <v>112</v>
      </c>
      <c r="D26" s="25">
        <f>SUM(D21:D25)</f>
        <v>2080</v>
      </c>
      <c r="E26" s="25">
        <f t="shared" ref="E26:M26" si="9">SUM(E21:E25)</f>
        <v>2080</v>
      </c>
      <c r="F26" s="25">
        <f t="shared" si="9"/>
        <v>2480</v>
      </c>
      <c r="G26" s="25">
        <f t="shared" si="9"/>
        <v>2080</v>
      </c>
      <c r="H26" s="25">
        <f t="shared" si="9"/>
        <v>2080</v>
      </c>
      <c r="I26" s="25">
        <f t="shared" si="9"/>
        <v>1480</v>
      </c>
      <c r="J26" s="25">
        <f t="shared" si="9"/>
        <v>1880</v>
      </c>
      <c r="K26" s="25">
        <f t="shared" si="9"/>
        <v>1480</v>
      </c>
      <c r="L26" s="25">
        <f t="shared" si="9"/>
        <v>1480</v>
      </c>
      <c r="M26" s="25">
        <f t="shared" si="9"/>
        <v>1480</v>
      </c>
    </row>
    <row r="27" spans="1:14">
      <c r="A27" s="2" t="s">
        <v>122</v>
      </c>
      <c r="D27" s="10"/>
      <c r="I27" s="10"/>
    </row>
    <row r="28" spans="1:14">
      <c r="B28" s="18" t="s">
        <v>123</v>
      </c>
      <c r="C28" s="18"/>
      <c r="D28" s="19">
        <f>D55</f>
        <v>1747.2</v>
      </c>
      <c r="E28" s="19">
        <f t="shared" ref="E28:H28" si="10">E55</f>
        <v>1747.2</v>
      </c>
      <c r="F28" s="19">
        <f t="shared" si="10"/>
        <v>1747.2</v>
      </c>
      <c r="G28" s="19">
        <f t="shared" si="10"/>
        <v>1747.2</v>
      </c>
      <c r="H28" s="19">
        <f t="shared" si="10"/>
        <v>1747.2</v>
      </c>
      <c r="I28" s="19">
        <f>I55</f>
        <v>1747.2</v>
      </c>
      <c r="J28" s="19">
        <f t="shared" ref="J28:M28" si="11">J55</f>
        <v>1747.2</v>
      </c>
      <c r="K28" s="19">
        <f t="shared" si="11"/>
        <v>1747.2</v>
      </c>
      <c r="L28" s="19">
        <f t="shared" si="11"/>
        <v>1747.2</v>
      </c>
      <c r="M28" s="19">
        <f t="shared" si="11"/>
        <v>1747.2</v>
      </c>
      <c r="N28" t="s">
        <v>192</v>
      </c>
    </row>
    <row r="29" spans="1:14">
      <c r="B29" s="20" t="s">
        <v>31</v>
      </c>
      <c r="C29" s="20"/>
      <c r="D29" s="21"/>
      <c r="E29" s="21"/>
      <c r="F29" s="21"/>
      <c r="G29" s="21"/>
      <c r="H29" s="21"/>
      <c r="I29" s="21"/>
      <c r="J29" s="21"/>
      <c r="K29" s="21"/>
      <c r="L29" s="21"/>
      <c r="M29" s="21"/>
    </row>
    <row r="30" spans="1:14">
      <c r="B30" s="20" t="s">
        <v>124</v>
      </c>
      <c r="C30" s="20"/>
      <c r="D30" s="21"/>
      <c r="E30" s="20">
        <v>500</v>
      </c>
      <c r="F30" s="20"/>
      <c r="G30" s="20">
        <v>500</v>
      </c>
      <c r="H30" s="20"/>
      <c r="I30" s="21">
        <v>500</v>
      </c>
      <c r="J30" s="20"/>
      <c r="K30" s="20">
        <v>500</v>
      </c>
      <c r="L30" s="20"/>
      <c r="M30" s="20">
        <v>500</v>
      </c>
      <c r="N30" t="s">
        <v>125</v>
      </c>
    </row>
    <row r="31" spans="1:14">
      <c r="B31" s="23"/>
      <c r="C31" s="24" t="s">
        <v>112</v>
      </c>
      <c r="D31" s="25">
        <f>SUM(D28:D30)</f>
        <v>1747.2</v>
      </c>
      <c r="E31" s="25">
        <f t="shared" ref="E31:M31" si="12">SUM(E28:E30)</f>
        <v>2247.1999999999998</v>
      </c>
      <c r="F31" s="25">
        <f t="shared" si="12"/>
        <v>1747.2</v>
      </c>
      <c r="G31" s="25">
        <f t="shared" si="12"/>
        <v>2247.1999999999998</v>
      </c>
      <c r="H31" s="25">
        <f t="shared" si="12"/>
        <v>1747.2</v>
      </c>
      <c r="I31" s="25">
        <f t="shared" si="12"/>
        <v>2247.1999999999998</v>
      </c>
      <c r="J31" s="25">
        <f t="shared" si="12"/>
        <v>1747.2</v>
      </c>
      <c r="K31" s="25">
        <f t="shared" si="12"/>
        <v>2247.1999999999998</v>
      </c>
      <c r="L31" s="25">
        <f t="shared" si="12"/>
        <v>1747.2</v>
      </c>
      <c r="M31" s="25">
        <f t="shared" si="12"/>
        <v>2247.1999999999998</v>
      </c>
    </row>
    <row r="32" spans="1:14">
      <c r="A32" s="2" t="s">
        <v>126</v>
      </c>
      <c r="D32" s="10"/>
      <c r="I32" s="10"/>
    </row>
    <row r="33" spans="1:14">
      <c r="B33" s="18" t="s">
        <v>26</v>
      </c>
      <c r="C33" s="18"/>
      <c r="D33" s="19"/>
      <c r="E33" s="18"/>
      <c r="F33" s="18"/>
      <c r="G33" s="18"/>
      <c r="H33" s="18"/>
      <c r="I33" s="19"/>
      <c r="J33" s="18"/>
      <c r="K33" s="18"/>
      <c r="L33" s="18"/>
      <c r="M33" s="18"/>
    </row>
    <row r="34" spans="1:14">
      <c r="B34" s="20"/>
      <c r="C34" s="20" t="s">
        <v>127</v>
      </c>
      <c r="D34" s="21">
        <v>600</v>
      </c>
      <c r="E34" s="21">
        <f>D34</f>
        <v>600</v>
      </c>
      <c r="F34" s="21">
        <f>E34</f>
        <v>600</v>
      </c>
      <c r="G34" s="21">
        <f t="shared" ref="G34:M34" si="13">F34</f>
        <v>600</v>
      </c>
      <c r="H34" s="21">
        <f t="shared" si="13"/>
        <v>600</v>
      </c>
      <c r="I34" s="21">
        <f t="shared" si="13"/>
        <v>600</v>
      </c>
      <c r="J34" s="21">
        <f t="shared" si="13"/>
        <v>600</v>
      </c>
      <c r="K34" s="21">
        <f t="shared" si="13"/>
        <v>600</v>
      </c>
      <c r="L34" s="21">
        <f t="shared" si="13"/>
        <v>600</v>
      </c>
      <c r="M34" s="21">
        <f t="shared" si="13"/>
        <v>600</v>
      </c>
      <c r="N34" t="s">
        <v>193</v>
      </c>
    </row>
    <row r="35" spans="1:14">
      <c r="B35" s="20"/>
      <c r="C35" s="20" t="s">
        <v>128</v>
      </c>
      <c r="D35" s="21"/>
      <c r="E35" s="20">
        <v>600</v>
      </c>
      <c r="F35" s="20"/>
      <c r="G35" s="20">
        <v>600</v>
      </c>
      <c r="H35" s="20"/>
      <c r="I35" s="21"/>
      <c r="J35" s="20"/>
      <c r="K35" s="20"/>
      <c r="L35" s="20">
        <v>500</v>
      </c>
      <c r="M35" s="20"/>
      <c r="N35" t="s">
        <v>129</v>
      </c>
    </row>
    <row r="36" spans="1:14">
      <c r="B36" s="20" t="s">
        <v>28</v>
      </c>
      <c r="C36" s="20"/>
      <c r="D36" s="21"/>
      <c r="E36" s="20">
        <v>1000</v>
      </c>
      <c r="F36" s="20"/>
      <c r="G36" s="20">
        <v>1000</v>
      </c>
      <c r="H36" s="20"/>
      <c r="I36" s="21"/>
      <c r="J36" s="20"/>
      <c r="K36" s="20"/>
      <c r="L36" s="20">
        <v>500</v>
      </c>
      <c r="M36" s="20"/>
      <c r="N36" t="s">
        <v>130</v>
      </c>
    </row>
    <row r="37" spans="1:14">
      <c r="B37" s="20" t="s">
        <v>131</v>
      </c>
      <c r="C37" s="20"/>
      <c r="D37" s="21">
        <v>120</v>
      </c>
      <c r="E37" s="21">
        <f>D37</f>
        <v>120</v>
      </c>
      <c r="F37" s="21">
        <f t="shared" ref="F37:H37" si="14">E37</f>
        <v>120</v>
      </c>
      <c r="G37" s="21">
        <f t="shared" si="14"/>
        <v>120</v>
      </c>
      <c r="H37" s="21">
        <f t="shared" si="14"/>
        <v>120</v>
      </c>
      <c r="I37" s="21">
        <v>120</v>
      </c>
      <c r="J37" s="21">
        <f>I37</f>
        <v>120</v>
      </c>
      <c r="K37" s="21">
        <f t="shared" ref="K37:M37" si="15">J37</f>
        <v>120</v>
      </c>
      <c r="L37" s="21">
        <f t="shared" si="15"/>
        <v>120</v>
      </c>
      <c r="M37" s="21">
        <f t="shared" si="15"/>
        <v>120</v>
      </c>
      <c r="N37" t="s">
        <v>132</v>
      </c>
    </row>
    <row r="38" spans="1:14">
      <c r="B38" s="23"/>
      <c r="C38" s="24" t="s">
        <v>112</v>
      </c>
      <c r="D38" s="25">
        <f>SUM(D34:D37)</f>
        <v>720</v>
      </c>
      <c r="E38" s="25">
        <f t="shared" ref="E38:M38" si="16">SUM(E34:E37)</f>
        <v>2320</v>
      </c>
      <c r="F38" s="25">
        <f t="shared" si="16"/>
        <v>720</v>
      </c>
      <c r="G38" s="25">
        <f t="shared" si="16"/>
        <v>2320</v>
      </c>
      <c r="H38" s="25">
        <f t="shared" si="16"/>
        <v>720</v>
      </c>
      <c r="I38" s="25">
        <f t="shared" si="16"/>
        <v>720</v>
      </c>
      <c r="J38" s="25">
        <f t="shared" si="16"/>
        <v>720</v>
      </c>
      <c r="K38" s="25">
        <f t="shared" si="16"/>
        <v>720</v>
      </c>
      <c r="L38" s="25">
        <f t="shared" si="16"/>
        <v>1720</v>
      </c>
      <c r="M38" s="25">
        <f t="shared" si="16"/>
        <v>720</v>
      </c>
    </row>
    <row r="39" spans="1:14">
      <c r="D39" s="10"/>
    </row>
    <row r="40" spans="1:14">
      <c r="A40" s="2" t="s">
        <v>133</v>
      </c>
      <c r="D40" s="10"/>
    </row>
    <row r="41" spans="1:14">
      <c r="B41" s="18" t="s">
        <v>134</v>
      </c>
      <c r="C41" s="18"/>
      <c r="D41" s="19">
        <f>D19</f>
        <v>3850</v>
      </c>
      <c r="E41" s="19">
        <f t="shared" ref="E41:M41" si="17">E19</f>
        <v>3850</v>
      </c>
      <c r="F41" s="19">
        <f t="shared" si="17"/>
        <v>3850</v>
      </c>
      <c r="G41" s="19">
        <f t="shared" si="17"/>
        <v>3850</v>
      </c>
      <c r="H41" s="19">
        <f t="shared" si="17"/>
        <v>3850</v>
      </c>
      <c r="I41" s="19">
        <f t="shared" si="17"/>
        <v>3850</v>
      </c>
      <c r="J41" s="19">
        <f t="shared" si="17"/>
        <v>3850</v>
      </c>
      <c r="K41" s="19">
        <f t="shared" si="17"/>
        <v>3850</v>
      </c>
      <c r="L41" s="19">
        <f t="shared" si="17"/>
        <v>3850</v>
      </c>
      <c r="M41" s="19">
        <f t="shared" si="17"/>
        <v>3850</v>
      </c>
    </row>
    <row r="42" spans="1:14">
      <c r="B42" s="20" t="s">
        <v>135</v>
      </c>
      <c r="C42" s="20"/>
      <c r="D42" s="21">
        <f>D26</f>
        <v>2080</v>
      </c>
      <c r="E42" s="21">
        <f t="shared" ref="E42:M42" si="18">E26</f>
        <v>2080</v>
      </c>
      <c r="F42" s="21">
        <f t="shared" si="18"/>
        <v>2480</v>
      </c>
      <c r="G42" s="21">
        <f t="shared" si="18"/>
        <v>2080</v>
      </c>
      <c r="H42" s="21">
        <f t="shared" si="18"/>
        <v>2080</v>
      </c>
      <c r="I42" s="21">
        <f t="shared" si="18"/>
        <v>1480</v>
      </c>
      <c r="J42" s="21">
        <f t="shared" si="18"/>
        <v>1880</v>
      </c>
      <c r="K42" s="21">
        <f t="shared" si="18"/>
        <v>1480</v>
      </c>
      <c r="L42" s="21">
        <f t="shared" si="18"/>
        <v>1480</v>
      </c>
      <c r="M42" s="21">
        <f t="shared" si="18"/>
        <v>1480</v>
      </c>
    </row>
    <row r="43" spans="1:14">
      <c r="B43" s="20" t="s">
        <v>136</v>
      </c>
      <c r="C43" s="20"/>
      <c r="D43" s="21">
        <f>D31</f>
        <v>1747.2</v>
      </c>
      <c r="E43" s="21">
        <f t="shared" ref="E43:M43" si="19">E31</f>
        <v>2247.1999999999998</v>
      </c>
      <c r="F43" s="21">
        <f t="shared" si="19"/>
        <v>1747.2</v>
      </c>
      <c r="G43" s="21">
        <f t="shared" si="19"/>
        <v>2247.1999999999998</v>
      </c>
      <c r="H43" s="21">
        <f t="shared" si="19"/>
        <v>1747.2</v>
      </c>
      <c r="I43" s="21">
        <f t="shared" si="19"/>
        <v>2247.1999999999998</v>
      </c>
      <c r="J43" s="21">
        <f t="shared" si="19"/>
        <v>1747.2</v>
      </c>
      <c r="K43" s="21">
        <f t="shared" si="19"/>
        <v>2247.1999999999998</v>
      </c>
      <c r="L43" s="21">
        <f t="shared" si="19"/>
        <v>1747.2</v>
      </c>
      <c r="M43" s="21">
        <f t="shared" si="19"/>
        <v>2247.1999999999998</v>
      </c>
    </row>
    <row r="44" spans="1:14">
      <c r="B44" s="20" t="s">
        <v>43</v>
      </c>
      <c r="C44" s="20"/>
      <c r="D44" s="21">
        <f>D38</f>
        <v>720</v>
      </c>
      <c r="E44" s="21">
        <f t="shared" ref="E44:M44" si="20">E38</f>
        <v>2320</v>
      </c>
      <c r="F44" s="21">
        <f t="shared" si="20"/>
        <v>720</v>
      </c>
      <c r="G44" s="21">
        <f t="shared" si="20"/>
        <v>2320</v>
      </c>
      <c r="H44" s="21">
        <f t="shared" si="20"/>
        <v>720</v>
      </c>
      <c r="I44" s="21">
        <f t="shared" si="20"/>
        <v>720</v>
      </c>
      <c r="J44" s="21">
        <f t="shared" si="20"/>
        <v>720</v>
      </c>
      <c r="K44" s="21">
        <f t="shared" si="20"/>
        <v>720</v>
      </c>
      <c r="L44" s="21">
        <f t="shared" si="20"/>
        <v>1720</v>
      </c>
      <c r="M44" s="21">
        <f t="shared" si="20"/>
        <v>720</v>
      </c>
    </row>
    <row r="45" spans="1:14">
      <c r="B45" s="20"/>
      <c r="C45" s="26" t="s">
        <v>137</v>
      </c>
      <c r="D45" s="27">
        <f>SUM(D41:D44)</f>
        <v>8397.2000000000007</v>
      </c>
      <c r="E45" s="27">
        <f t="shared" ref="E45:M45" si="21">SUM(E41:E44)</f>
        <v>10497.2</v>
      </c>
      <c r="F45" s="27">
        <f t="shared" si="21"/>
        <v>8797.2000000000007</v>
      </c>
      <c r="G45" s="27">
        <f t="shared" si="21"/>
        <v>10497.2</v>
      </c>
      <c r="H45" s="27">
        <f t="shared" si="21"/>
        <v>8397.2000000000007</v>
      </c>
      <c r="I45" s="27">
        <f t="shared" si="21"/>
        <v>8297.2000000000007</v>
      </c>
      <c r="J45" s="27">
        <f t="shared" si="21"/>
        <v>8197.2000000000007</v>
      </c>
      <c r="K45" s="27">
        <f t="shared" si="21"/>
        <v>8297.2000000000007</v>
      </c>
      <c r="L45" s="27">
        <f t="shared" si="21"/>
        <v>8797.2000000000007</v>
      </c>
      <c r="M45" s="27">
        <f t="shared" si="21"/>
        <v>8297.2000000000007</v>
      </c>
    </row>
    <row r="46" spans="1:14">
      <c r="B46" s="20" t="s">
        <v>138</v>
      </c>
      <c r="C46" s="20"/>
      <c r="D46" s="28">
        <f t="shared" ref="D46:M46" si="22">D45/(D50*52)</f>
        <v>0.53828205128205131</v>
      </c>
      <c r="E46" s="28">
        <f t="shared" si="22"/>
        <v>0.67289743589743589</v>
      </c>
      <c r="F46" s="28">
        <f t="shared" si="22"/>
        <v>0.56392307692307697</v>
      </c>
      <c r="G46" s="28">
        <f t="shared" si="22"/>
        <v>0.67289743589743589</v>
      </c>
      <c r="H46" s="28">
        <f t="shared" si="22"/>
        <v>0.53828205128205131</v>
      </c>
      <c r="I46" s="28">
        <f t="shared" si="22"/>
        <v>0.53187179487179492</v>
      </c>
      <c r="J46" s="28">
        <f t="shared" si="22"/>
        <v>0.52546153846153854</v>
      </c>
      <c r="K46" s="28">
        <f t="shared" si="22"/>
        <v>0.53187179487179492</v>
      </c>
      <c r="L46" s="28">
        <f t="shared" si="22"/>
        <v>0.56392307692307697</v>
      </c>
      <c r="M46" s="28">
        <f t="shared" si="22"/>
        <v>0.53187179487179492</v>
      </c>
    </row>
    <row r="47" spans="1:14">
      <c r="B47" s="23" t="s">
        <v>139</v>
      </c>
      <c r="C47" s="23"/>
      <c r="D47" s="29">
        <f>D45/52</f>
        <v>161.48461538461541</v>
      </c>
      <c r="E47" s="29">
        <f t="shared" ref="E47:M47" si="23">E45/52</f>
        <v>201.8692307692308</v>
      </c>
      <c r="F47" s="29">
        <f t="shared" si="23"/>
        <v>169.17692307692309</v>
      </c>
      <c r="G47" s="29">
        <f t="shared" si="23"/>
        <v>201.8692307692308</v>
      </c>
      <c r="H47" s="29">
        <f t="shared" si="23"/>
        <v>161.48461538461541</v>
      </c>
      <c r="I47" s="29">
        <f t="shared" si="23"/>
        <v>159.56153846153848</v>
      </c>
      <c r="J47" s="29">
        <f t="shared" si="23"/>
        <v>157.63846153846154</v>
      </c>
      <c r="K47" s="29">
        <f t="shared" si="23"/>
        <v>159.56153846153848</v>
      </c>
      <c r="L47" s="29">
        <f t="shared" si="23"/>
        <v>169.17692307692309</v>
      </c>
      <c r="M47" s="29">
        <f t="shared" si="23"/>
        <v>159.56153846153848</v>
      </c>
    </row>
    <row r="49" spans="1:13">
      <c r="A49" s="2" t="s">
        <v>140</v>
      </c>
      <c r="D49" s="10"/>
    </row>
    <row r="50" spans="1:13">
      <c r="A50" s="2" t="s">
        <v>123</v>
      </c>
      <c r="B50" s="18" t="s">
        <v>141</v>
      </c>
      <c r="C50" s="18"/>
      <c r="D50" s="19">
        <v>300</v>
      </c>
      <c r="E50" s="19">
        <f>D50</f>
        <v>300</v>
      </c>
      <c r="F50" s="19">
        <f t="shared" ref="F50:M51" si="24">E50</f>
        <v>300</v>
      </c>
      <c r="G50" s="19">
        <f t="shared" si="24"/>
        <v>300</v>
      </c>
      <c r="H50" s="19">
        <f t="shared" si="24"/>
        <v>300</v>
      </c>
      <c r="I50" s="19">
        <f t="shared" si="24"/>
        <v>300</v>
      </c>
      <c r="J50" s="19">
        <f t="shared" si="24"/>
        <v>300</v>
      </c>
      <c r="K50" s="19">
        <f t="shared" si="24"/>
        <v>300</v>
      </c>
      <c r="L50" s="19">
        <f t="shared" si="24"/>
        <v>300</v>
      </c>
      <c r="M50" s="19">
        <f t="shared" si="24"/>
        <v>300</v>
      </c>
    </row>
    <row r="51" spans="1:13">
      <c r="B51" s="20" t="s">
        <v>142</v>
      </c>
      <c r="C51" s="20"/>
      <c r="D51" s="30">
        <v>7</v>
      </c>
      <c r="E51" s="30">
        <f>D51</f>
        <v>7</v>
      </c>
      <c r="F51" s="30">
        <f t="shared" si="24"/>
        <v>7</v>
      </c>
      <c r="G51" s="30">
        <f t="shared" si="24"/>
        <v>7</v>
      </c>
      <c r="H51" s="30">
        <f t="shared" si="24"/>
        <v>7</v>
      </c>
      <c r="I51" s="30">
        <f t="shared" si="24"/>
        <v>7</v>
      </c>
      <c r="J51" s="30">
        <f t="shared" si="24"/>
        <v>7</v>
      </c>
      <c r="K51" s="30">
        <f t="shared" si="24"/>
        <v>7</v>
      </c>
      <c r="L51" s="30">
        <f t="shared" si="24"/>
        <v>7</v>
      </c>
      <c r="M51" s="30">
        <f t="shared" si="24"/>
        <v>7</v>
      </c>
    </row>
    <row r="52" spans="1:13">
      <c r="B52" s="20" t="s">
        <v>143</v>
      </c>
      <c r="C52" s="20"/>
      <c r="D52" s="30">
        <f>D51*D50/100</f>
        <v>21</v>
      </c>
      <c r="E52" s="30">
        <f t="shared" ref="E52:M52" si="25">E51*E50/100</f>
        <v>21</v>
      </c>
      <c r="F52" s="30">
        <f t="shared" si="25"/>
        <v>21</v>
      </c>
      <c r="G52" s="30">
        <f t="shared" si="25"/>
        <v>21</v>
      </c>
      <c r="H52" s="30">
        <f t="shared" si="25"/>
        <v>21</v>
      </c>
      <c r="I52" s="30">
        <f t="shared" si="25"/>
        <v>21</v>
      </c>
      <c r="J52" s="30">
        <f t="shared" si="25"/>
        <v>21</v>
      </c>
      <c r="K52" s="30">
        <f t="shared" si="25"/>
        <v>21</v>
      </c>
      <c r="L52" s="30">
        <f t="shared" si="25"/>
        <v>21</v>
      </c>
      <c r="M52" s="30">
        <f t="shared" si="25"/>
        <v>21</v>
      </c>
    </row>
    <row r="53" spans="1:13">
      <c r="B53" s="20" t="s">
        <v>144</v>
      </c>
      <c r="C53" s="20"/>
      <c r="D53" s="31">
        <v>1.6</v>
      </c>
      <c r="E53" s="31">
        <f>D53</f>
        <v>1.6</v>
      </c>
      <c r="F53" s="31">
        <f t="shared" ref="F53:M53" si="26">E53</f>
        <v>1.6</v>
      </c>
      <c r="G53" s="31">
        <f t="shared" si="26"/>
        <v>1.6</v>
      </c>
      <c r="H53" s="31">
        <f t="shared" si="26"/>
        <v>1.6</v>
      </c>
      <c r="I53" s="31">
        <f t="shared" si="26"/>
        <v>1.6</v>
      </c>
      <c r="J53" s="31">
        <f t="shared" si="26"/>
        <v>1.6</v>
      </c>
      <c r="K53" s="31">
        <f t="shared" si="26"/>
        <v>1.6</v>
      </c>
      <c r="L53" s="31">
        <f t="shared" si="26"/>
        <v>1.6</v>
      </c>
      <c r="M53" s="31">
        <f t="shared" si="26"/>
        <v>1.6</v>
      </c>
    </row>
    <row r="54" spans="1:13">
      <c r="B54" s="20" t="s">
        <v>145</v>
      </c>
      <c r="C54" s="20"/>
      <c r="D54" s="32">
        <f>D52*D53</f>
        <v>33.6</v>
      </c>
      <c r="E54" s="32">
        <f t="shared" ref="E54:M54" si="27">E52*E53</f>
        <v>33.6</v>
      </c>
      <c r="F54" s="32">
        <f t="shared" si="27"/>
        <v>33.6</v>
      </c>
      <c r="G54" s="32">
        <f t="shared" si="27"/>
        <v>33.6</v>
      </c>
      <c r="H54" s="32">
        <f t="shared" si="27"/>
        <v>33.6</v>
      </c>
      <c r="I54" s="32">
        <f t="shared" si="27"/>
        <v>33.6</v>
      </c>
      <c r="J54" s="32">
        <f t="shared" si="27"/>
        <v>33.6</v>
      </c>
      <c r="K54" s="32">
        <f t="shared" si="27"/>
        <v>33.6</v>
      </c>
      <c r="L54" s="32">
        <f t="shared" si="27"/>
        <v>33.6</v>
      </c>
      <c r="M54" s="32">
        <f t="shared" si="27"/>
        <v>33.6</v>
      </c>
    </row>
    <row r="55" spans="1:13">
      <c r="B55" s="23" t="s">
        <v>133</v>
      </c>
      <c r="C55" s="23"/>
      <c r="D55" s="33">
        <f>D54*52</f>
        <v>1747.2</v>
      </c>
      <c r="E55" s="33">
        <f t="shared" ref="E55:M55" si="28">E54*52</f>
        <v>1747.2</v>
      </c>
      <c r="F55" s="33">
        <f t="shared" si="28"/>
        <v>1747.2</v>
      </c>
      <c r="G55" s="33">
        <f t="shared" si="28"/>
        <v>1747.2</v>
      </c>
      <c r="H55" s="33">
        <f t="shared" si="28"/>
        <v>1747.2</v>
      </c>
      <c r="I55" s="33">
        <f t="shared" si="28"/>
        <v>1747.2</v>
      </c>
      <c r="J55" s="33">
        <f t="shared" si="28"/>
        <v>1747.2</v>
      </c>
      <c r="K55" s="33">
        <f t="shared" si="28"/>
        <v>1747.2</v>
      </c>
      <c r="L55" s="33">
        <f t="shared" si="28"/>
        <v>1747.2</v>
      </c>
      <c r="M55" s="33">
        <f t="shared" si="28"/>
        <v>1747.2</v>
      </c>
    </row>
    <row r="57" spans="1:13">
      <c r="A57" s="2" t="s">
        <v>146</v>
      </c>
      <c r="D57" s="10"/>
    </row>
    <row r="58" spans="1:13">
      <c r="B58" s="18" t="s">
        <v>147</v>
      </c>
      <c r="C58" s="18"/>
      <c r="D58" s="19">
        <f>D59/52</f>
        <v>21.153846153846153</v>
      </c>
      <c r="E58" s="19">
        <f t="shared" ref="E58:M58" si="29">E59/52</f>
        <v>21.153846153846153</v>
      </c>
      <c r="F58" s="19">
        <f t="shared" si="29"/>
        <v>21.153846153846153</v>
      </c>
      <c r="G58" s="19">
        <f t="shared" si="29"/>
        <v>21.153846153846153</v>
      </c>
      <c r="H58" s="19">
        <f t="shared" si="29"/>
        <v>21.153846153846153</v>
      </c>
      <c r="I58" s="19">
        <f t="shared" si="29"/>
        <v>21.153846153846153</v>
      </c>
      <c r="J58" s="19">
        <f t="shared" si="29"/>
        <v>21.153846153846153</v>
      </c>
      <c r="K58" s="19">
        <f t="shared" si="29"/>
        <v>21.153846153846153</v>
      </c>
      <c r="L58" s="19">
        <f t="shared" si="29"/>
        <v>21.153846153846153</v>
      </c>
      <c r="M58" s="19">
        <f t="shared" si="29"/>
        <v>21.153846153846153</v>
      </c>
    </row>
    <row r="59" spans="1:13">
      <c r="B59" s="20" t="s">
        <v>148</v>
      </c>
      <c r="C59" s="20"/>
      <c r="D59" s="21">
        <f>$D8*D60</f>
        <v>1100</v>
      </c>
      <c r="E59" s="21">
        <f t="shared" ref="E59:M59" si="30">$D8*E60</f>
        <v>1100</v>
      </c>
      <c r="F59" s="21">
        <f t="shared" si="30"/>
        <v>1100</v>
      </c>
      <c r="G59" s="21">
        <f t="shared" si="30"/>
        <v>1100</v>
      </c>
      <c r="H59" s="21">
        <f t="shared" si="30"/>
        <v>1100</v>
      </c>
      <c r="I59" s="21">
        <f t="shared" si="30"/>
        <v>1100</v>
      </c>
      <c r="J59" s="21">
        <f t="shared" si="30"/>
        <v>1100</v>
      </c>
      <c r="K59" s="21">
        <f t="shared" si="30"/>
        <v>1100</v>
      </c>
      <c r="L59" s="21">
        <f t="shared" si="30"/>
        <v>1100</v>
      </c>
      <c r="M59" s="21">
        <f t="shared" si="30"/>
        <v>1100</v>
      </c>
    </row>
    <row r="60" spans="1:13">
      <c r="B60" s="20" t="s">
        <v>149</v>
      </c>
      <c r="C60" s="20"/>
      <c r="D60" s="34">
        <v>0.05</v>
      </c>
      <c r="E60" s="34">
        <v>0.05</v>
      </c>
      <c r="F60" s="34">
        <v>0.05</v>
      </c>
      <c r="G60" s="34">
        <v>0.05</v>
      </c>
      <c r="H60" s="34">
        <v>0.05</v>
      </c>
      <c r="I60" s="34">
        <v>0.05</v>
      </c>
      <c r="J60" s="34">
        <v>0.05</v>
      </c>
      <c r="K60" s="34">
        <v>0.05</v>
      </c>
      <c r="L60" s="34">
        <v>0.05</v>
      </c>
      <c r="M60" s="34">
        <v>0.05</v>
      </c>
    </row>
    <row r="61" spans="1:13">
      <c r="B61" s="20" t="s">
        <v>150</v>
      </c>
      <c r="C61" s="20"/>
      <c r="D61" s="21">
        <f>$D8/8/52</f>
        <v>52.884615384615387</v>
      </c>
      <c r="E61" s="21">
        <f t="shared" ref="E61:M61" si="31">$D8/8/52</f>
        <v>52.884615384615387</v>
      </c>
      <c r="F61" s="21">
        <f t="shared" si="31"/>
        <v>52.884615384615387</v>
      </c>
      <c r="G61" s="21">
        <f t="shared" si="31"/>
        <v>52.884615384615387</v>
      </c>
      <c r="H61" s="21">
        <f t="shared" si="31"/>
        <v>52.884615384615387</v>
      </c>
      <c r="I61" s="21">
        <f t="shared" si="31"/>
        <v>52.884615384615387</v>
      </c>
      <c r="J61" s="21">
        <f t="shared" si="31"/>
        <v>52.884615384615387</v>
      </c>
      <c r="K61" s="21">
        <f t="shared" si="31"/>
        <v>52.884615384615387</v>
      </c>
      <c r="L61" s="21">
        <f t="shared" si="31"/>
        <v>52.884615384615387</v>
      </c>
      <c r="M61" s="21">
        <f t="shared" si="31"/>
        <v>52.884615384615387</v>
      </c>
    </row>
    <row r="62" spans="1:13">
      <c r="A62"/>
      <c r="B62" s="23" t="s">
        <v>151</v>
      </c>
      <c r="C62" s="23"/>
      <c r="D62" s="35">
        <f>D61*52</f>
        <v>2750</v>
      </c>
      <c r="E62" s="35">
        <f t="shared" ref="E62:M62" si="32">E61*52</f>
        <v>2750</v>
      </c>
      <c r="F62" s="35">
        <f t="shared" si="32"/>
        <v>2750</v>
      </c>
      <c r="G62" s="35">
        <f t="shared" si="32"/>
        <v>2750</v>
      </c>
      <c r="H62" s="35">
        <f t="shared" si="32"/>
        <v>2750</v>
      </c>
      <c r="I62" s="35">
        <f t="shared" si="32"/>
        <v>2750</v>
      </c>
      <c r="J62" s="35">
        <f t="shared" si="32"/>
        <v>2750</v>
      </c>
      <c r="K62" s="35">
        <f t="shared" si="32"/>
        <v>2750</v>
      </c>
      <c r="L62" s="35">
        <f t="shared" si="32"/>
        <v>2750</v>
      </c>
      <c r="M62" s="35">
        <f t="shared" si="32"/>
        <v>2750</v>
      </c>
    </row>
    <row r="64" spans="1:13">
      <c r="A64"/>
      <c r="B64" t="s">
        <v>123</v>
      </c>
      <c r="C64" t="s">
        <v>152</v>
      </c>
      <c r="D64">
        <v>7.2</v>
      </c>
    </row>
    <row r="65" spans="1:4">
      <c r="A65"/>
      <c r="B65" t="s">
        <v>28</v>
      </c>
      <c r="C65" t="s">
        <v>152</v>
      </c>
      <c r="D65">
        <v>0.85</v>
      </c>
    </row>
    <row r="66" spans="1:4">
      <c r="A66"/>
      <c r="B66" t="s">
        <v>26</v>
      </c>
      <c r="C66" t="s">
        <v>152</v>
      </c>
      <c r="D66">
        <v>9.19</v>
      </c>
    </row>
    <row r="67" spans="1:4">
      <c r="A67"/>
      <c r="D67">
        <f>SUM(D64:D66)</f>
        <v>17.240000000000002</v>
      </c>
    </row>
    <row r="69" spans="1:4">
      <c r="A69"/>
      <c r="B69" t="s">
        <v>153</v>
      </c>
      <c r="D69" s="38">
        <v>7792.54</v>
      </c>
    </row>
    <row r="71" spans="1:4">
      <c r="A71"/>
      <c r="B71" t="s">
        <v>154</v>
      </c>
      <c r="D71" s="38">
        <f>110.07</f>
        <v>110.07</v>
      </c>
    </row>
    <row r="72" spans="1:4">
      <c r="A72"/>
      <c r="D72">
        <f>D71*52</f>
        <v>5723.6399999999994</v>
      </c>
    </row>
    <row r="74" spans="1:4">
      <c r="A74"/>
      <c r="D74">
        <f>D69-D72</f>
        <v>2068.9000000000005</v>
      </c>
    </row>
    <row r="75" spans="1:4">
      <c r="A75"/>
      <c r="B75" t="s">
        <v>155</v>
      </c>
      <c r="D75" s="39">
        <f>D74/D67*100</f>
        <v>12000.580046403713</v>
      </c>
    </row>
  </sheetData>
  <pageMargins left="0.7" right="0.7" top="0.75" bottom="0.75" header="0.3" footer="0.3"/>
  <pageSetup paperSize="9" scale="67" orientation="landscape" horizontalDpi="0" verticalDpi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C46"/>
  <sheetViews>
    <sheetView topLeftCell="A13" zoomScale="250" zoomScaleNormal="250" workbookViewId="0">
      <selection activeCell="R43" sqref="R43"/>
    </sheetView>
  </sheetViews>
  <sheetFormatPr baseColWidth="10" defaultRowHeight="13"/>
  <cols>
    <col min="2" max="2" width="22.83203125" bestFit="1" customWidth="1"/>
  </cols>
  <sheetData>
    <row r="1" spans="1:3">
      <c r="A1" s="2" t="s">
        <v>156</v>
      </c>
    </row>
    <row r="3" spans="1:3">
      <c r="A3" t="s">
        <v>157</v>
      </c>
    </row>
    <row r="4" spans="1:3">
      <c r="B4" t="s">
        <v>158</v>
      </c>
      <c r="C4" s="10">
        <v>2000</v>
      </c>
    </row>
    <row r="5" spans="1:3">
      <c r="B5" t="s">
        <v>159</v>
      </c>
      <c r="C5" s="10">
        <v>1000</v>
      </c>
    </row>
    <row r="6" spans="1:3">
      <c r="B6" t="s">
        <v>160</v>
      </c>
      <c r="C6" s="10">
        <v>500</v>
      </c>
    </row>
    <row r="7" spans="1:3">
      <c r="B7" t="s">
        <v>161</v>
      </c>
      <c r="C7" s="10">
        <v>500</v>
      </c>
    </row>
    <row r="8" spans="1:3">
      <c r="C8" s="10"/>
    </row>
    <row r="9" spans="1:3">
      <c r="A9" t="s">
        <v>162</v>
      </c>
      <c r="C9" s="10"/>
    </row>
    <row r="10" spans="1:3">
      <c r="B10" t="s">
        <v>163</v>
      </c>
      <c r="C10" s="10">
        <v>2000</v>
      </c>
    </row>
    <row r="11" spans="1:3">
      <c r="B11" t="s">
        <v>164</v>
      </c>
      <c r="C11" s="10">
        <v>1000</v>
      </c>
    </row>
    <row r="12" spans="1:3">
      <c r="C12" s="10"/>
    </row>
    <row r="13" spans="1:3">
      <c r="A13" t="s">
        <v>165</v>
      </c>
      <c r="C13" s="10"/>
    </row>
    <row r="14" spans="1:3">
      <c r="B14" t="s">
        <v>166</v>
      </c>
      <c r="C14" s="10">
        <v>2000</v>
      </c>
    </row>
    <row r="15" spans="1:3">
      <c r="B15" t="s">
        <v>167</v>
      </c>
      <c r="C15" s="10">
        <v>1000</v>
      </c>
    </row>
    <row r="16" spans="1:3">
      <c r="C16" s="10"/>
    </row>
    <row r="17" spans="1:3">
      <c r="C17" s="10"/>
    </row>
    <row r="18" spans="1:3">
      <c r="A18" t="s">
        <v>168</v>
      </c>
      <c r="C18" s="10"/>
    </row>
    <row r="19" spans="1:3">
      <c r="B19" t="s">
        <v>169</v>
      </c>
      <c r="C19" s="10">
        <f>1500*2</f>
        <v>3000</v>
      </c>
    </row>
    <row r="20" spans="1:3">
      <c r="B20" t="s">
        <v>170</v>
      </c>
      <c r="C20" s="10">
        <f>1000*2</f>
        <v>2000</v>
      </c>
    </row>
    <row r="21" spans="1:3">
      <c r="C21" s="10"/>
    </row>
    <row r="22" spans="1:3">
      <c r="A22" t="s">
        <v>171</v>
      </c>
      <c r="C22" s="10"/>
    </row>
    <row r="23" spans="1:3">
      <c r="B23" t="s">
        <v>172</v>
      </c>
      <c r="C23" s="10">
        <v>1200</v>
      </c>
    </row>
    <row r="24" spans="1:3">
      <c r="B24" t="s">
        <v>173</v>
      </c>
      <c r="C24" s="10">
        <v>1200</v>
      </c>
    </row>
    <row r="25" spans="1:3">
      <c r="B25" t="s">
        <v>174</v>
      </c>
      <c r="C25" s="10">
        <v>300</v>
      </c>
    </row>
    <row r="26" spans="1:3">
      <c r="B26" t="s">
        <v>175</v>
      </c>
      <c r="C26" s="10">
        <v>500</v>
      </c>
    </row>
    <row r="27" spans="1:3">
      <c r="B27" t="s">
        <v>176</v>
      </c>
      <c r="C27" s="10">
        <v>500</v>
      </c>
    </row>
    <row r="28" spans="1:3">
      <c r="B28" t="s">
        <v>177</v>
      </c>
      <c r="C28" s="10">
        <v>500</v>
      </c>
    </row>
    <row r="29" spans="1:3">
      <c r="B29" t="s">
        <v>178</v>
      </c>
      <c r="C29" s="10">
        <v>500</v>
      </c>
    </row>
    <row r="30" spans="1:3">
      <c r="B30" t="s">
        <v>179</v>
      </c>
      <c r="C30" s="10">
        <v>500</v>
      </c>
    </row>
    <row r="31" spans="1:3">
      <c r="C31" s="10"/>
    </row>
    <row r="32" spans="1:3">
      <c r="A32" t="s">
        <v>180</v>
      </c>
      <c r="C32" s="10"/>
    </row>
    <row r="33" spans="1:3">
      <c r="B33" t="s">
        <v>158</v>
      </c>
      <c r="C33" s="10">
        <v>1000</v>
      </c>
    </row>
    <row r="34" spans="1:3">
      <c r="B34" t="s">
        <v>181</v>
      </c>
      <c r="C34" s="10">
        <v>400</v>
      </c>
    </row>
    <row r="35" spans="1:3">
      <c r="C35" s="10"/>
    </row>
    <row r="36" spans="1:3">
      <c r="C36" s="10"/>
    </row>
    <row r="37" spans="1:3">
      <c r="A37" t="s">
        <v>182</v>
      </c>
      <c r="C37" s="10"/>
    </row>
    <row r="38" spans="1:3">
      <c r="B38" t="s">
        <v>183</v>
      </c>
      <c r="C38" s="10">
        <v>1200</v>
      </c>
    </row>
    <row r="39" spans="1:3">
      <c r="B39" t="s">
        <v>184</v>
      </c>
      <c r="C39" s="10">
        <v>500</v>
      </c>
    </row>
    <row r="40" spans="1:3">
      <c r="B40" t="s">
        <v>185</v>
      </c>
      <c r="C40" s="10">
        <v>200</v>
      </c>
    </row>
    <row r="41" spans="1:3">
      <c r="B41" t="s">
        <v>186</v>
      </c>
      <c r="C41" s="10">
        <v>200</v>
      </c>
    </row>
    <row r="42" spans="1:3">
      <c r="B42" t="s">
        <v>187</v>
      </c>
      <c r="C42" s="10">
        <v>500</v>
      </c>
    </row>
    <row r="43" spans="1:3">
      <c r="C43" s="10"/>
    </row>
    <row r="44" spans="1:3">
      <c r="A44" t="s">
        <v>188</v>
      </c>
      <c r="C44" s="10">
        <v>800</v>
      </c>
    </row>
    <row r="45" spans="1:3">
      <c r="C45" s="10"/>
    </row>
    <row r="46" spans="1:3">
      <c r="A46" s="36" t="s">
        <v>189</v>
      </c>
      <c r="B46" s="36"/>
      <c r="C46" s="37">
        <f>SUM(C4:C45)</f>
        <v>25000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B1B3CF-869B-CA47-A312-56FA558C49A2}">
  <dimension ref="A1:Y491"/>
  <sheetViews>
    <sheetView workbookViewId="0">
      <selection activeCell="E20" sqref="E20"/>
    </sheetView>
  </sheetViews>
  <sheetFormatPr baseColWidth="10" defaultRowHeight="13"/>
  <cols>
    <col min="1" max="1" width="20.5" style="45" customWidth="1"/>
    <col min="2" max="2" width="15.1640625" style="45" customWidth="1"/>
    <col min="3" max="4" width="10.83203125" style="45"/>
    <col min="5" max="5" width="13.83203125" style="45" bestFit="1" customWidth="1"/>
    <col min="6" max="8" width="10.83203125" style="45"/>
    <col min="9" max="9" width="11.1640625" style="45" bestFit="1" customWidth="1"/>
    <col min="10" max="10" width="10.83203125" style="45"/>
    <col min="11" max="11" width="20.5" style="45" customWidth="1"/>
    <col min="12" max="12" width="15.1640625" style="45" customWidth="1"/>
    <col min="13" max="14" width="10.83203125" style="45"/>
    <col min="15" max="15" width="13.83203125" style="45" bestFit="1" customWidth="1"/>
    <col min="16" max="18" width="10.83203125" style="45"/>
    <col min="19" max="19" width="11.1640625" style="45" bestFit="1" customWidth="1"/>
    <col min="20" max="20" width="10.83203125" style="45"/>
    <col min="21" max="21" width="20.5" style="45" customWidth="1"/>
    <col min="22" max="22" width="15.1640625" style="45" customWidth="1"/>
    <col min="23" max="24" width="10.83203125" style="45"/>
    <col min="25" max="25" width="13.83203125" style="45" bestFit="1" customWidth="1"/>
    <col min="26" max="16384" width="10.83203125" style="45"/>
  </cols>
  <sheetData>
    <row r="1" spans="1:25">
      <c r="A1" s="44" t="s">
        <v>199</v>
      </c>
      <c r="B1" s="44"/>
      <c r="C1" s="44"/>
      <c r="D1" s="44"/>
      <c r="E1" s="44"/>
      <c r="K1" s="44" t="s">
        <v>200</v>
      </c>
      <c r="L1" s="44"/>
      <c r="M1" s="44"/>
      <c r="N1" s="44"/>
      <c r="O1" s="44"/>
      <c r="U1" s="44" t="s">
        <v>201</v>
      </c>
      <c r="V1" s="44"/>
      <c r="W1" s="44"/>
      <c r="X1" s="44"/>
      <c r="Y1" s="44"/>
    </row>
    <row r="2" spans="1:25">
      <c r="U2" s="46" t="s">
        <v>202</v>
      </c>
      <c r="V2" s="47"/>
      <c r="W2" s="47"/>
      <c r="X2" s="47"/>
      <c r="Y2" s="47"/>
    </row>
    <row r="4" spans="1:25">
      <c r="A4" s="45" t="s">
        <v>203</v>
      </c>
      <c r="B4" s="48">
        <v>400000</v>
      </c>
      <c r="K4" s="45" t="s">
        <v>203</v>
      </c>
      <c r="L4" s="48">
        <v>400000</v>
      </c>
      <c r="U4" s="45" t="s">
        <v>203</v>
      </c>
      <c r="V4" s="48">
        <v>400000</v>
      </c>
    </row>
    <row r="5" spans="1:25">
      <c r="A5" s="45" t="s">
        <v>204</v>
      </c>
      <c r="B5" s="49">
        <v>7.0000000000000007E-2</v>
      </c>
      <c r="K5" s="45" t="s">
        <v>204</v>
      </c>
      <c r="L5" s="49">
        <v>7.0000000000000007E-2</v>
      </c>
      <c r="U5" s="45" t="s">
        <v>204</v>
      </c>
      <c r="V5" s="49">
        <v>7.0000000000000007E-2</v>
      </c>
    </row>
    <row r="6" spans="1:25">
      <c r="A6" s="45" t="s">
        <v>205</v>
      </c>
      <c r="B6" s="45">
        <v>12</v>
      </c>
      <c r="K6" s="45" t="s">
        <v>205</v>
      </c>
      <c r="L6" s="45">
        <v>26</v>
      </c>
      <c r="U6" s="45" t="s">
        <v>205</v>
      </c>
      <c r="V6" s="45">
        <v>26</v>
      </c>
    </row>
    <row r="7" spans="1:25">
      <c r="A7" s="45" t="s">
        <v>206</v>
      </c>
      <c r="B7" s="50">
        <f>B5/B6</f>
        <v>5.8333333333333336E-3</v>
      </c>
      <c r="K7" s="45" t="s">
        <v>206</v>
      </c>
      <c r="L7" s="50">
        <f>L5/L6</f>
        <v>2.6923076923076926E-3</v>
      </c>
      <c r="U7" s="45" t="s">
        <v>206</v>
      </c>
      <c r="V7" s="50">
        <f>V5/V6</f>
        <v>2.6923076923076926E-3</v>
      </c>
    </row>
    <row r="8" spans="1:25">
      <c r="A8" s="45" t="s">
        <v>207</v>
      </c>
      <c r="B8" s="51">
        <v>20</v>
      </c>
      <c r="K8" s="45" t="s">
        <v>207</v>
      </c>
      <c r="L8" s="51">
        <v>20</v>
      </c>
      <c r="U8" s="45" t="s">
        <v>207</v>
      </c>
      <c r="V8" s="51">
        <v>20</v>
      </c>
    </row>
    <row r="9" spans="1:25">
      <c r="A9" s="45" t="s">
        <v>208</v>
      </c>
      <c r="B9" s="52">
        <v>3101.1957424755224</v>
      </c>
      <c r="K9" s="45" t="s">
        <v>208</v>
      </c>
      <c r="L9" s="52">
        <v>1485.6439325077883</v>
      </c>
      <c r="U9" s="45" t="s">
        <v>208</v>
      </c>
      <c r="V9" s="52">
        <f>B9/2</f>
        <v>1550.5978712377612</v>
      </c>
    </row>
    <row r="11" spans="1:25">
      <c r="A11" s="53" t="s">
        <v>209</v>
      </c>
      <c r="B11" s="54" t="s">
        <v>210</v>
      </c>
      <c r="C11" s="54" t="s">
        <v>211</v>
      </c>
      <c r="D11" s="54" t="s">
        <v>208</v>
      </c>
      <c r="E11" s="54" t="s">
        <v>212</v>
      </c>
      <c r="G11" s="45" t="s">
        <v>213</v>
      </c>
      <c r="H11" s="45" t="s">
        <v>211</v>
      </c>
      <c r="I11" s="45" t="s">
        <v>203</v>
      </c>
      <c r="K11" s="53" t="s">
        <v>209</v>
      </c>
      <c r="L11" s="54" t="s">
        <v>210</v>
      </c>
      <c r="M11" s="54" t="s">
        <v>211</v>
      </c>
      <c r="N11" s="54" t="s">
        <v>208</v>
      </c>
      <c r="O11" s="54" t="s">
        <v>212</v>
      </c>
      <c r="Q11" s="45" t="s">
        <v>213</v>
      </c>
      <c r="R11" s="45" t="s">
        <v>211</v>
      </c>
      <c r="S11" s="45" t="s">
        <v>203</v>
      </c>
      <c r="U11" s="53" t="s">
        <v>209</v>
      </c>
      <c r="V11" s="54" t="s">
        <v>210</v>
      </c>
      <c r="W11" s="54" t="s">
        <v>211</v>
      </c>
      <c r="X11" s="54" t="s">
        <v>208</v>
      </c>
      <c r="Y11" s="54" t="s">
        <v>212</v>
      </c>
    </row>
    <row r="12" spans="1:25">
      <c r="A12" s="55" t="s">
        <v>214</v>
      </c>
      <c r="B12" s="56">
        <f>B4</f>
        <v>400000</v>
      </c>
      <c r="C12" s="56">
        <f>B12*B$7</f>
        <v>2333.3333333333335</v>
      </c>
      <c r="D12" s="56">
        <f>B$9</f>
        <v>3101.1957424755224</v>
      </c>
      <c r="E12" s="56">
        <f>B12+C12-D12</f>
        <v>399232.1375908578</v>
      </c>
      <c r="G12" s="45">
        <v>1</v>
      </c>
      <c r="H12" s="48">
        <f>SUM(C12:C23)</f>
        <v>27698.548513702943</v>
      </c>
      <c r="I12" s="48">
        <f>SUM(D12:D23)-H12</f>
        <v>9515.8003960033348</v>
      </c>
      <c r="K12" s="55" t="s">
        <v>215</v>
      </c>
      <c r="L12" s="56">
        <f>L4</f>
        <v>400000</v>
      </c>
      <c r="M12" s="56">
        <f>L12*L$7</f>
        <v>1076.9230769230771</v>
      </c>
      <c r="N12" s="56">
        <f>L$9</f>
        <v>1485.6439325077883</v>
      </c>
      <c r="O12" s="56">
        <f>L12+M12-N12</f>
        <v>399591.27914441528</v>
      </c>
      <c r="Q12" s="45">
        <v>1</v>
      </c>
      <c r="R12" s="48">
        <f>SUM(M12:M23)</f>
        <v>12849.794628972662</v>
      </c>
      <c r="S12" s="48">
        <f>SUM(N12:N23)-R12</f>
        <v>4977.9325611207987</v>
      </c>
      <c r="U12" s="55" t="s">
        <v>215</v>
      </c>
      <c r="V12" s="56">
        <f>V4</f>
        <v>400000</v>
      </c>
      <c r="W12" s="56">
        <f>V12*V$7</f>
        <v>1076.9230769230771</v>
      </c>
      <c r="X12" s="56">
        <f>V$9</f>
        <v>1550.5978712377612</v>
      </c>
      <c r="Y12" s="56">
        <f>V12+W12-X12</f>
        <v>399526.32520568528</v>
      </c>
    </row>
    <row r="13" spans="1:25">
      <c r="A13" s="55" t="s">
        <v>216</v>
      </c>
      <c r="B13" s="56">
        <f>E12</f>
        <v>399232.1375908578</v>
      </c>
      <c r="C13" s="56">
        <f t="shared" ref="C13:C76" si="0">B13*B$7</f>
        <v>2328.8541359466708</v>
      </c>
      <c r="D13" s="56">
        <f t="shared" ref="D13:D76" si="1">B$9</f>
        <v>3101.1957424755224</v>
      </c>
      <c r="E13" s="56">
        <f t="shared" ref="E13:E76" si="2">B13+C13-D13</f>
        <v>398459.79598432896</v>
      </c>
      <c r="G13" s="45">
        <v>2</v>
      </c>
      <c r="H13" s="48">
        <f>SUM(C24:C35)</f>
        <v>27010.650533664069</v>
      </c>
      <c r="I13" s="48">
        <f>SUM(D24:D35)-H13</f>
        <v>10203.698376042208</v>
      </c>
      <c r="K13" s="55" t="s">
        <v>217</v>
      </c>
      <c r="L13" s="56">
        <f>O12</f>
        <v>399591.27914441528</v>
      </c>
      <c r="M13" s="56">
        <f>L13*L$7</f>
        <v>1075.8226746195796</v>
      </c>
      <c r="N13" s="56">
        <f>L$9</f>
        <v>1485.6439325077883</v>
      </c>
      <c r="O13" s="56">
        <f t="shared" ref="O13:O76" si="3">L13+M13-N13</f>
        <v>399181.45788652706</v>
      </c>
      <c r="Q13" s="45">
        <v>2</v>
      </c>
      <c r="R13" s="48">
        <f>SUM(M24:M35)</f>
        <v>12686.566158686039</v>
      </c>
      <c r="S13" s="48">
        <f>SUM(N24:N35)-R13</f>
        <v>5141.1610314074223</v>
      </c>
      <c r="U13" s="55" t="s">
        <v>217</v>
      </c>
      <c r="V13" s="56">
        <f>Y12</f>
        <v>399526.32520568528</v>
      </c>
      <c r="W13" s="56">
        <f t="shared" ref="W13:W76" si="4">V13*V$7</f>
        <v>1075.6477986306913</v>
      </c>
      <c r="X13" s="56">
        <f t="shared" ref="X13:X76" si="5">V$9</f>
        <v>1550.5978712377612</v>
      </c>
      <c r="Y13" s="56">
        <f t="shared" ref="Y13:Y76" si="6">V13+W13-X13</f>
        <v>399051.3751330782</v>
      </c>
    </row>
    <row r="14" spans="1:25">
      <c r="A14" s="55" t="s">
        <v>218</v>
      </c>
      <c r="B14" s="56">
        <f t="shared" ref="B14:B77" si="7">E13</f>
        <v>398459.79598432896</v>
      </c>
      <c r="C14" s="56">
        <f t="shared" si="0"/>
        <v>2324.3488099085857</v>
      </c>
      <c r="D14" s="56">
        <f t="shared" si="1"/>
        <v>3101.1957424755224</v>
      </c>
      <c r="E14" s="56">
        <f t="shared" si="2"/>
        <v>397682.94905176206</v>
      </c>
      <c r="G14" s="45">
        <v>3</v>
      </c>
      <c r="H14" s="48">
        <f>SUM(C36:C47)</f>
        <v>26273.024353027358</v>
      </c>
      <c r="I14" s="48">
        <f>SUM(D36:D47)-H14</f>
        <v>10941.324556678919</v>
      </c>
      <c r="K14" s="55" t="s">
        <v>219</v>
      </c>
      <c r="L14" s="56">
        <f t="shared" ref="L14:L77" si="8">O13</f>
        <v>399181.45788652706</v>
      </c>
      <c r="M14" s="56">
        <f t="shared" ref="M14:M77" si="9">L14*L$7</f>
        <v>1074.7193096944961</v>
      </c>
      <c r="N14" s="56">
        <f t="shared" ref="N14:N77" si="10">L$9</f>
        <v>1485.6439325077883</v>
      </c>
      <c r="O14" s="56">
        <f t="shared" si="3"/>
        <v>398770.53326371376</v>
      </c>
      <c r="Q14" s="45">
        <v>3</v>
      </c>
      <c r="R14" s="48">
        <f>SUM(M36:M47)</f>
        <v>12517.985359257753</v>
      </c>
      <c r="S14" s="48">
        <f>SUM(N36:N47)-R14</f>
        <v>5309.7418308357082</v>
      </c>
      <c r="U14" s="55" t="s">
        <v>219</v>
      </c>
      <c r="V14" s="56">
        <f t="shared" ref="V14:V77" si="11">Y13</f>
        <v>399051.3751330782</v>
      </c>
      <c r="W14" s="56">
        <f t="shared" si="4"/>
        <v>1074.3690868967492</v>
      </c>
      <c r="X14" s="56">
        <f t="shared" si="5"/>
        <v>1550.5978712377612</v>
      </c>
      <c r="Y14" s="56">
        <f t="shared" si="6"/>
        <v>398575.14634873718</v>
      </c>
    </row>
    <row r="15" spans="1:25">
      <c r="A15" s="55" t="s">
        <v>220</v>
      </c>
      <c r="B15" s="56">
        <f t="shared" si="7"/>
        <v>397682.94905176206</v>
      </c>
      <c r="C15" s="56">
        <f t="shared" si="0"/>
        <v>2319.8172028019453</v>
      </c>
      <c r="D15" s="56">
        <f t="shared" si="1"/>
        <v>3101.1957424755224</v>
      </c>
      <c r="E15" s="56">
        <f t="shared" si="2"/>
        <v>396901.57051208848</v>
      </c>
      <c r="G15" s="45">
        <v>4</v>
      </c>
      <c r="H15" s="48">
        <f>SUM(C48:C59)</f>
        <v>25482.075116150736</v>
      </c>
      <c r="I15" s="48">
        <f>SUM(D48:D59)-H15</f>
        <v>11732.273793555541</v>
      </c>
      <c r="K15" s="55" t="s">
        <v>221</v>
      </c>
      <c r="L15" s="56">
        <f t="shared" si="8"/>
        <v>398770.53326371376</v>
      </c>
      <c r="M15" s="56">
        <f t="shared" si="9"/>
        <v>1073.6129741715372</v>
      </c>
      <c r="N15" s="56">
        <f t="shared" si="10"/>
        <v>1485.6439325077883</v>
      </c>
      <c r="O15" s="56">
        <f t="shared" si="3"/>
        <v>398358.50230537751</v>
      </c>
      <c r="Q15" s="45">
        <v>4</v>
      </c>
      <c r="R15" s="48">
        <f>SUM(M48:M59)</f>
        <v>12343.876725598586</v>
      </c>
      <c r="S15" s="48">
        <f>SUM(N48:N59)-R15</f>
        <v>5483.8504644948753</v>
      </c>
      <c r="U15" s="55" t="s">
        <v>221</v>
      </c>
      <c r="V15" s="56">
        <f t="shared" si="11"/>
        <v>398575.14634873718</v>
      </c>
      <c r="W15" s="56">
        <f t="shared" si="4"/>
        <v>1073.0869324773694</v>
      </c>
      <c r="X15" s="56">
        <f t="shared" si="5"/>
        <v>1550.5978712377612</v>
      </c>
      <c r="Y15" s="56">
        <f t="shared" si="6"/>
        <v>398097.63540997676</v>
      </c>
    </row>
    <row r="16" spans="1:25">
      <c r="A16" s="55" t="s">
        <v>222</v>
      </c>
      <c r="B16" s="56">
        <f t="shared" si="7"/>
        <v>396901.57051208848</v>
      </c>
      <c r="C16" s="56">
        <f t="shared" si="0"/>
        <v>2315.2591613205163</v>
      </c>
      <c r="D16" s="56">
        <f t="shared" si="1"/>
        <v>3101.1957424755224</v>
      </c>
      <c r="E16" s="56">
        <f t="shared" si="2"/>
        <v>396115.63393093349</v>
      </c>
      <c r="G16" s="45">
        <v>5</v>
      </c>
      <c r="H16" s="48">
        <f>SUM(C60:C71)</f>
        <v>24633.948094987129</v>
      </c>
      <c r="I16" s="48">
        <f>SUM(D60:D71)-H16</f>
        <v>12580.400814719149</v>
      </c>
      <c r="K16" s="55" t="s">
        <v>223</v>
      </c>
      <c r="L16" s="56">
        <f t="shared" si="8"/>
        <v>398358.50230537751</v>
      </c>
      <c r="M16" s="56">
        <f t="shared" si="9"/>
        <v>1072.5036600529395</v>
      </c>
      <c r="N16" s="56">
        <f t="shared" si="10"/>
        <v>1485.6439325077883</v>
      </c>
      <c r="O16" s="56">
        <f t="shared" si="3"/>
        <v>397945.36203292268</v>
      </c>
      <c r="Q16" s="45">
        <v>5</v>
      </c>
      <c r="R16" s="48">
        <f>SUM(M60:M71)</f>
        <v>12164.058997734761</v>
      </c>
      <c r="S16" s="48">
        <f>SUM(N60:N71)-R16</f>
        <v>5663.6681923587003</v>
      </c>
      <c r="U16" s="55" t="s">
        <v>223</v>
      </c>
      <c r="V16" s="56">
        <f t="shared" si="11"/>
        <v>398097.63540997676</v>
      </c>
      <c r="W16" s="56">
        <f t="shared" si="4"/>
        <v>1071.8013261037838</v>
      </c>
      <c r="X16" s="56">
        <f t="shared" si="5"/>
        <v>1550.5978712377612</v>
      </c>
      <c r="Y16" s="56">
        <f t="shared" si="6"/>
        <v>397618.83886484278</v>
      </c>
    </row>
    <row r="17" spans="1:25">
      <c r="A17" s="55" t="s">
        <v>224</v>
      </c>
      <c r="B17" s="56">
        <f t="shared" si="7"/>
        <v>396115.63393093349</v>
      </c>
      <c r="C17" s="56">
        <f t="shared" si="0"/>
        <v>2310.6745312637786</v>
      </c>
      <c r="D17" s="56">
        <f t="shared" si="1"/>
        <v>3101.1957424755224</v>
      </c>
      <c r="E17" s="56">
        <f t="shared" si="2"/>
        <v>395325.11271972174</v>
      </c>
      <c r="K17" s="55" t="s">
        <v>225</v>
      </c>
      <c r="L17" s="56">
        <f t="shared" si="8"/>
        <v>397945.36203292268</v>
      </c>
      <c r="M17" s="56">
        <f t="shared" si="9"/>
        <v>1071.3913593194075</v>
      </c>
      <c r="N17" s="56">
        <f t="shared" si="10"/>
        <v>1485.6439325077883</v>
      </c>
      <c r="O17" s="56">
        <f t="shared" si="3"/>
        <v>397531.10945973429</v>
      </c>
      <c r="U17" s="55" t="s">
        <v>225</v>
      </c>
      <c r="V17" s="56">
        <f t="shared" si="11"/>
        <v>397618.83886484278</v>
      </c>
      <c r="W17" s="56">
        <f t="shared" si="4"/>
        <v>1070.5122584822691</v>
      </c>
      <c r="X17" s="56">
        <f t="shared" si="5"/>
        <v>1550.5978712377612</v>
      </c>
      <c r="Y17" s="56">
        <f t="shared" si="6"/>
        <v>397138.75325208728</v>
      </c>
    </row>
    <row r="18" spans="1:25">
      <c r="A18" s="55" t="s">
        <v>226</v>
      </c>
      <c r="B18" s="56">
        <f t="shared" si="7"/>
        <v>395325.11271972174</v>
      </c>
      <c r="C18" s="56">
        <f t="shared" si="0"/>
        <v>2306.0631575317102</v>
      </c>
      <c r="D18" s="56">
        <f t="shared" si="1"/>
        <v>3101.1957424755224</v>
      </c>
      <c r="E18" s="56">
        <f t="shared" si="2"/>
        <v>394529.98013477796</v>
      </c>
      <c r="K18" s="55" t="s">
        <v>227</v>
      </c>
      <c r="L18" s="56">
        <f t="shared" si="8"/>
        <v>397531.10945973429</v>
      </c>
      <c r="M18" s="56">
        <f t="shared" si="9"/>
        <v>1070.2760639300541</v>
      </c>
      <c r="N18" s="56">
        <f t="shared" si="10"/>
        <v>1485.6439325077883</v>
      </c>
      <c r="O18" s="56">
        <f t="shared" si="3"/>
        <v>397115.74159115658</v>
      </c>
      <c r="U18" s="55" t="s">
        <v>227</v>
      </c>
      <c r="V18" s="56">
        <f t="shared" si="11"/>
        <v>397138.75325208728</v>
      </c>
      <c r="W18" s="56">
        <f t="shared" si="4"/>
        <v>1069.2197202940813</v>
      </c>
      <c r="X18" s="56">
        <f t="shared" si="5"/>
        <v>1550.5978712377612</v>
      </c>
      <c r="Y18" s="56">
        <f t="shared" si="6"/>
        <v>396657.37510114355</v>
      </c>
    </row>
    <row r="19" spans="1:25">
      <c r="A19" s="55" t="s">
        <v>228</v>
      </c>
      <c r="B19" s="56">
        <f t="shared" si="7"/>
        <v>394529.98013477796</v>
      </c>
      <c r="C19" s="56">
        <f t="shared" si="0"/>
        <v>2301.4248841195381</v>
      </c>
      <c r="D19" s="56">
        <f t="shared" si="1"/>
        <v>3101.1957424755224</v>
      </c>
      <c r="E19" s="56">
        <f t="shared" si="2"/>
        <v>393730.20927642199</v>
      </c>
      <c r="K19" s="55" t="s">
        <v>229</v>
      </c>
      <c r="L19" s="56">
        <f t="shared" si="8"/>
        <v>397115.74159115658</v>
      </c>
      <c r="M19" s="56">
        <f t="shared" si="9"/>
        <v>1069.1577658223448</v>
      </c>
      <c r="N19" s="56">
        <f t="shared" si="10"/>
        <v>1485.6439325077883</v>
      </c>
      <c r="O19" s="56">
        <f t="shared" si="3"/>
        <v>396699.25542447116</v>
      </c>
      <c r="U19" s="55" t="s">
        <v>229</v>
      </c>
      <c r="V19" s="56">
        <f t="shared" si="11"/>
        <v>396657.37510114355</v>
      </c>
      <c r="W19" s="56">
        <f t="shared" si="4"/>
        <v>1067.9237021953866</v>
      </c>
      <c r="X19" s="56">
        <f t="shared" si="5"/>
        <v>1550.5978712377612</v>
      </c>
      <c r="Y19" s="56">
        <f t="shared" si="6"/>
        <v>396174.70093210117</v>
      </c>
    </row>
    <row r="20" spans="1:25">
      <c r="A20" s="55" t="s">
        <v>230</v>
      </c>
      <c r="B20" s="56">
        <f t="shared" si="7"/>
        <v>393730.20927642199</v>
      </c>
      <c r="C20" s="56">
        <f t="shared" si="0"/>
        <v>2296.7595541124615</v>
      </c>
      <c r="D20" s="56">
        <f t="shared" si="1"/>
        <v>3101.1957424755224</v>
      </c>
      <c r="E20" s="56">
        <f t="shared" si="2"/>
        <v>392925.77308805892</v>
      </c>
      <c r="K20" s="55" t="s">
        <v>231</v>
      </c>
      <c r="L20" s="56">
        <f t="shared" si="8"/>
        <v>396699.25542447116</v>
      </c>
      <c r="M20" s="56">
        <f t="shared" si="9"/>
        <v>1068.0364569120379</v>
      </c>
      <c r="N20" s="56">
        <f t="shared" si="10"/>
        <v>1485.6439325077883</v>
      </c>
      <c r="O20" s="56">
        <f t="shared" si="3"/>
        <v>396281.64794887544</v>
      </c>
      <c r="U20" s="55" t="s">
        <v>231</v>
      </c>
      <c r="V20" s="56">
        <f t="shared" si="11"/>
        <v>396174.70093210117</v>
      </c>
      <c r="W20" s="56">
        <f t="shared" si="4"/>
        <v>1066.6241948171955</v>
      </c>
      <c r="X20" s="56">
        <f t="shared" si="5"/>
        <v>1550.5978712377612</v>
      </c>
      <c r="Y20" s="56">
        <f t="shared" si="6"/>
        <v>395690.7272556806</v>
      </c>
    </row>
    <row r="21" spans="1:25">
      <c r="A21" s="55" t="s">
        <v>232</v>
      </c>
      <c r="B21" s="56">
        <f t="shared" si="7"/>
        <v>392925.77308805892</v>
      </c>
      <c r="C21" s="56">
        <f t="shared" si="0"/>
        <v>2292.0670096803437</v>
      </c>
      <c r="D21" s="56">
        <f t="shared" si="1"/>
        <v>3101.1957424755224</v>
      </c>
      <c r="E21" s="56">
        <f t="shared" si="2"/>
        <v>392116.64435526374</v>
      </c>
      <c r="K21" s="55" t="s">
        <v>233</v>
      </c>
      <c r="L21" s="56">
        <f t="shared" si="8"/>
        <v>396281.64794887544</v>
      </c>
      <c r="M21" s="56">
        <f t="shared" si="9"/>
        <v>1066.9121290931264</v>
      </c>
      <c r="N21" s="56">
        <f t="shared" si="10"/>
        <v>1485.6439325077883</v>
      </c>
      <c r="O21" s="56">
        <f t="shared" si="3"/>
        <v>395862.9161454608</v>
      </c>
      <c r="U21" s="55" t="s">
        <v>233</v>
      </c>
      <c r="V21" s="56">
        <f t="shared" si="11"/>
        <v>395690.7272556806</v>
      </c>
      <c r="W21" s="56">
        <f t="shared" si="4"/>
        <v>1065.321188765294</v>
      </c>
      <c r="X21" s="56">
        <f t="shared" si="5"/>
        <v>1550.5978712377612</v>
      </c>
      <c r="Y21" s="56">
        <f t="shared" si="6"/>
        <v>395205.4505732081</v>
      </c>
    </row>
    <row r="22" spans="1:25">
      <c r="A22" s="55" t="s">
        <v>234</v>
      </c>
      <c r="B22" s="56">
        <f t="shared" si="7"/>
        <v>392116.64435526374</v>
      </c>
      <c r="C22" s="56">
        <f t="shared" si="0"/>
        <v>2287.3470920723721</v>
      </c>
      <c r="D22" s="56">
        <f t="shared" si="1"/>
        <v>3101.1957424755224</v>
      </c>
      <c r="E22" s="56">
        <f t="shared" si="2"/>
        <v>391302.79570486059</v>
      </c>
      <c r="K22" s="55" t="s">
        <v>235</v>
      </c>
      <c r="L22" s="56">
        <f t="shared" si="8"/>
        <v>395862.9161454608</v>
      </c>
      <c r="M22" s="56">
        <f t="shared" si="9"/>
        <v>1065.7847742377792</v>
      </c>
      <c r="N22" s="56">
        <f t="shared" si="10"/>
        <v>1485.6439325077883</v>
      </c>
      <c r="O22" s="56">
        <f t="shared" si="3"/>
        <v>395443.05698719079</v>
      </c>
      <c r="U22" s="55" t="s">
        <v>235</v>
      </c>
      <c r="V22" s="56">
        <f t="shared" si="11"/>
        <v>395205.4505732081</v>
      </c>
      <c r="W22" s="56">
        <f t="shared" si="4"/>
        <v>1064.0146746201758</v>
      </c>
      <c r="X22" s="56">
        <f t="shared" si="5"/>
        <v>1550.5978712377612</v>
      </c>
      <c r="Y22" s="56">
        <f t="shared" si="6"/>
        <v>394718.8673765905</v>
      </c>
    </row>
    <row r="23" spans="1:25">
      <c r="A23" s="55" t="s">
        <v>236</v>
      </c>
      <c r="B23" s="56">
        <f t="shared" si="7"/>
        <v>391302.79570486059</v>
      </c>
      <c r="C23" s="56">
        <f t="shared" si="0"/>
        <v>2282.5996416116868</v>
      </c>
      <c r="D23" s="56">
        <f t="shared" si="1"/>
        <v>3101.1957424755224</v>
      </c>
      <c r="E23" s="56">
        <f t="shared" si="2"/>
        <v>390484.19960399676</v>
      </c>
      <c r="K23" s="55" t="s">
        <v>237</v>
      </c>
      <c r="L23" s="56">
        <f t="shared" si="8"/>
        <v>395443.05698719079</v>
      </c>
      <c r="M23" s="56">
        <f t="shared" si="9"/>
        <v>1064.654384196283</v>
      </c>
      <c r="N23" s="56">
        <f t="shared" si="10"/>
        <v>1485.6439325077883</v>
      </c>
      <c r="O23" s="56">
        <f t="shared" si="3"/>
        <v>395022.06743887928</v>
      </c>
      <c r="U23" s="55" t="s">
        <v>237</v>
      </c>
      <c r="V23" s="56">
        <f t="shared" si="11"/>
        <v>394718.8673765905</v>
      </c>
      <c r="W23" s="56">
        <f t="shared" si="4"/>
        <v>1062.7046429369746</v>
      </c>
      <c r="X23" s="56">
        <f t="shared" si="5"/>
        <v>1550.5978712377612</v>
      </c>
      <c r="Y23" s="56">
        <f t="shared" si="6"/>
        <v>394230.97414828971</v>
      </c>
    </row>
    <row r="24" spans="1:25">
      <c r="A24" s="55" t="s">
        <v>238</v>
      </c>
      <c r="B24" s="56">
        <f t="shared" si="7"/>
        <v>390484.19960399676</v>
      </c>
      <c r="C24" s="56">
        <f t="shared" si="0"/>
        <v>2277.8244976899814</v>
      </c>
      <c r="D24" s="56">
        <f t="shared" si="1"/>
        <v>3101.1957424755224</v>
      </c>
      <c r="E24" s="56">
        <f t="shared" si="2"/>
        <v>389660.82835921121</v>
      </c>
      <c r="K24" s="55" t="s">
        <v>239</v>
      </c>
      <c r="L24" s="56">
        <f t="shared" si="8"/>
        <v>395022.06743887928</v>
      </c>
      <c r="M24" s="56">
        <f t="shared" si="9"/>
        <v>1063.5209507969828</v>
      </c>
      <c r="N24" s="56">
        <f t="shared" si="10"/>
        <v>1485.6439325077883</v>
      </c>
      <c r="O24" s="56">
        <f t="shared" si="3"/>
        <v>394599.94445716846</v>
      </c>
      <c r="U24" s="55" t="s">
        <v>239</v>
      </c>
      <c r="V24" s="56">
        <f t="shared" si="11"/>
        <v>394230.97414828971</v>
      </c>
      <c r="W24" s="56">
        <f t="shared" si="4"/>
        <v>1061.3910842453954</v>
      </c>
      <c r="X24" s="56">
        <f t="shared" si="5"/>
        <v>1550.5978712377612</v>
      </c>
      <c r="Y24" s="56">
        <f t="shared" si="6"/>
        <v>393741.76736129733</v>
      </c>
    </row>
    <row r="25" spans="1:25">
      <c r="A25" s="55" t="s">
        <v>240</v>
      </c>
      <c r="B25" s="56">
        <f t="shared" si="7"/>
        <v>389660.82835921121</v>
      </c>
      <c r="C25" s="56">
        <f t="shared" si="0"/>
        <v>2273.0214987620657</v>
      </c>
      <c r="D25" s="56">
        <f t="shared" si="1"/>
        <v>3101.1957424755224</v>
      </c>
      <c r="E25" s="56">
        <f t="shared" si="2"/>
        <v>388832.65411549777</v>
      </c>
      <c r="K25" s="55" t="s">
        <v>241</v>
      </c>
      <c r="L25" s="56">
        <f t="shared" si="8"/>
        <v>394599.94445716846</v>
      </c>
      <c r="M25" s="56">
        <f t="shared" si="9"/>
        <v>1062.3844658462228</v>
      </c>
      <c r="N25" s="56">
        <f t="shared" si="10"/>
        <v>1485.6439325077883</v>
      </c>
      <c r="O25" s="56">
        <f t="shared" si="3"/>
        <v>394176.68499050691</v>
      </c>
      <c r="U25" s="55" t="s">
        <v>241</v>
      </c>
      <c r="V25" s="56">
        <f t="shared" si="11"/>
        <v>393741.76736129733</v>
      </c>
      <c r="W25" s="56">
        <f t="shared" si="4"/>
        <v>1060.0739890496468</v>
      </c>
      <c r="X25" s="56">
        <f t="shared" si="5"/>
        <v>1550.5978712377612</v>
      </c>
      <c r="Y25" s="56">
        <f t="shared" si="6"/>
        <v>393251.24347910919</v>
      </c>
    </row>
    <row r="26" spans="1:25">
      <c r="A26" s="55" t="s">
        <v>242</v>
      </c>
      <c r="B26" s="56">
        <f t="shared" si="7"/>
        <v>388832.65411549777</v>
      </c>
      <c r="C26" s="56">
        <f t="shared" si="0"/>
        <v>2268.1904823404038</v>
      </c>
      <c r="D26" s="56">
        <f t="shared" si="1"/>
        <v>3101.1957424755224</v>
      </c>
      <c r="E26" s="56">
        <f t="shared" si="2"/>
        <v>387999.64885536267</v>
      </c>
      <c r="K26" s="55" t="s">
        <v>243</v>
      </c>
      <c r="L26" s="56">
        <f t="shared" si="8"/>
        <v>394176.68499050691</v>
      </c>
      <c r="M26" s="56">
        <f t="shared" si="9"/>
        <v>1061.2449211282881</v>
      </c>
      <c r="N26" s="56">
        <f t="shared" si="10"/>
        <v>1485.6439325077883</v>
      </c>
      <c r="O26" s="56">
        <f t="shared" si="3"/>
        <v>393752.28597912739</v>
      </c>
      <c r="U26" s="55" t="s">
        <v>243</v>
      </c>
      <c r="V26" s="56">
        <f t="shared" si="11"/>
        <v>393251.24347910919</v>
      </c>
      <c r="W26" s="56">
        <f t="shared" si="4"/>
        <v>1058.753347828371</v>
      </c>
      <c r="X26" s="56">
        <f t="shared" si="5"/>
        <v>1550.5978712377612</v>
      </c>
      <c r="Y26" s="56">
        <f t="shared" si="6"/>
        <v>392759.39895569975</v>
      </c>
    </row>
    <row r="27" spans="1:25">
      <c r="A27" s="55" t="s">
        <v>244</v>
      </c>
      <c r="B27" s="56">
        <f t="shared" si="7"/>
        <v>387999.64885536267</v>
      </c>
      <c r="C27" s="56">
        <f t="shared" si="0"/>
        <v>2263.3312849896156</v>
      </c>
      <c r="D27" s="56">
        <f t="shared" si="1"/>
        <v>3101.1957424755224</v>
      </c>
      <c r="E27" s="56">
        <f t="shared" si="2"/>
        <v>387161.78439787676</v>
      </c>
      <c r="K27" s="55" t="s">
        <v>245</v>
      </c>
      <c r="L27" s="56">
        <f t="shared" si="8"/>
        <v>393752.28597912739</v>
      </c>
      <c r="M27" s="56">
        <f t="shared" si="9"/>
        <v>1060.1023084053431</v>
      </c>
      <c r="N27" s="56">
        <f t="shared" si="10"/>
        <v>1485.6439325077883</v>
      </c>
      <c r="O27" s="56">
        <f t="shared" si="3"/>
        <v>393326.74435502494</v>
      </c>
      <c r="U27" s="55" t="s">
        <v>245</v>
      </c>
      <c r="V27" s="56">
        <f t="shared" si="11"/>
        <v>392759.39895569975</v>
      </c>
      <c r="W27" s="56">
        <f t="shared" si="4"/>
        <v>1057.4291510345763</v>
      </c>
      <c r="X27" s="56">
        <f t="shared" si="5"/>
        <v>1550.5978712377612</v>
      </c>
      <c r="Y27" s="56">
        <f t="shared" si="6"/>
        <v>392266.23023549654</v>
      </c>
    </row>
    <row r="28" spans="1:25">
      <c r="A28" s="55" t="s">
        <v>246</v>
      </c>
      <c r="B28" s="56">
        <f t="shared" si="7"/>
        <v>387161.78439787676</v>
      </c>
      <c r="C28" s="56">
        <f t="shared" si="0"/>
        <v>2258.4437423209479</v>
      </c>
      <c r="D28" s="56">
        <f t="shared" si="1"/>
        <v>3101.1957424755224</v>
      </c>
      <c r="E28" s="56">
        <f t="shared" si="2"/>
        <v>386319.03239772219</v>
      </c>
      <c r="K28" s="55" t="s">
        <v>247</v>
      </c>
      <c r="L28" s="56">
        <f t="shared" si="8"/>
        <v>393326.74435502494</v>
      </c>
      <c r="M28" s="56">
        <f t="shared" si="9"/>
        <v>1058.9566194173749</v>
      </c>
      <c r="N28" s="56">
        <f t="shared" si="10"/>
        <v>1485.6439325077883</v>
      </c>
      <c r="O28" s="56">
        <f t="shared" si="3"/>
        <v>392900.05704193452</v>
      </c>
      <c r="U28" s="55" t="s">
        <v>247</v>
      </c>
      <c r="V28" s="56">
        <f t="shared" si="11"/>
        <v>392266.23023549654</v>
      </c>
      <c r="W28" s="56">
        <f t="shared" si="4"/>
        <v>1056.1013890955678</v>
      </c>
      <c r="X28" s="56">
        <f t="shared" si="5"/>
        <v>1550.5978712377612</v>
      </c>
      <c r="Y28" s="56">
        <f t="shared" si="6"/>
        <v>391771.73375335435</v>
      </c>
    </row>
    <row r="29" spans="1:25">
      <c r="A29" s="55" t="s">
        <v>248</v>
      </c>
      <c r="B29" s="56">
        <f t="shared" si="7"/>
        <v>386319.03239772219</v>
      </c>
      <c r="C29" s="56">
        <f t="shared" si="0"/>
        <v>2253.5276889867127</v>
      </c>
      <c r="D29" s="56">
        <f t="shared" si="1"/>
        <v>3101.1957424755224</v>
      </c>
      <c r="E29" s="56">
        <f t="shared" si="2"/>
        <v>385471.36434423341</v>
      </c>
      <c r="K29" s="55" t="s">
        <v>249</v>
      </c>
      <c r="L29" s="56">
        <f t="shared" si="8"/>
        <v>392900.05704193452</v>
      </c>
      <c r="M29" s="56">
        <f t="shared" si="9"/>
        <v>1057.8078458821315</v>
      </c>
      <c r="N29" s="56">
        <f t="shared" si="10"/>
        <v>1485.6439325077883</v>
      </c>
      <c r="O29" s="56">
        <f t="shared" si="3"/>
        <v>392472.22095530888</v>
      </c>
      <c r="U29" s="55" t="s">
        <v>249</v>
      </c>
      <c r="V29" s="56">
        <f t="shared" si="11"/>
        <v>391771.73375335435</v>
      </c>
      <c r="W29" s="56">
        <f t="shared" si="4"/>
        <v>1054.7700524128772</v>
      </c>
      <c r="X29" s="56">
        <f t="shared" si="5"/>
        <v>1550.5978712377612</v>
      </c>
      <c r="Y29" s="56">
        <f t="shared" si="6"/>
        <v>391275.90593452944</v>
      </c>
    </row>
    <row r="30" spans="1:25">
      <c r="A30" s="55" t="s">
        <v>250</v>
      </c>
      <c r="B30" s="56">
        <f t="shared" si="7"/>
        <v>385471.36434423341</v>
      </c>
      <c r="C30" s="56">
        <f t="shared" si="0"/>
        <v>2248.582958674695</v>
      </c>
      <c r="D30" s="56">
        <f t="shared" si="1"/>
        <v>3101.1957424755224</v>
      </c>
      <c r="E30" s="56">
        <f t="shared" si="2"/>
        <v>384618.7515604326</v>
      </c>
      <c r="K30" s="55" t="s">
        <v>251</v>
      </c>
      <c r="L30" s="56">
        <f t="shared" si="8"/>
        <v>392472.22095530888</v>
      </c>
      <c r="M30" s="56">
        <f t="shared" si="9"/>
        <v>1056.6559794950624</v>
      </c>
      <c r="N30" s="56">
        <f t="shared" si="10"/>
        <v>1485.6439325077883</v>
      </c>
      <c r="O30" s="56">
        <f t="shared" si="3"/>
        <v>392043.23300229618</v>
      </c>
      <c r="U30" s="55" t="s">
        <v>251</v>
      </c>
      <c r="V30" s="56">
        <f t="shared" si="11"/>
        <v>391275.90593452944</v>
      </c>
      <c r="W30" s="56">
        <f t="shared" si="4"/>
        <v>1053.4351313621949</v>
      </c>
      <c r="X30" s="56">
        <f t="shared" si="5"/>
        <v>1550.5978712377612</v>
      </c>
      <c r="Y30" s="56">
        <f t="shared" si="6"/>
        <v>390778.74319465383</v>
      </c>
    </row>
    <row r="31" spans="1:25">
      <c r="A31" s="55" t="s">
        <v>252</v>
      </c>
      <c r="B31" s="57">
        <f t="shared" si="7"/>
        <v>384618.7515604326</v>
      </c>
      <c r="C31" s="57">
        <f t="shared" si="0"/>
        <v>2243.6093841025236</v>
      </c>
      <c r="D31" s="57">
        <f t="shared" si="1"/>
        <v>3101.1957424755224</v>
      </c>
      <c r="E31" s="57">
        <f t="shared" si="2"/>
        <v>383761.16520205961</v>
      </c>
      <c r="K31" s="55" t="s">
        <v>253</v>
      </c>
      <c r="L31" s="56">
        <f t="shared" si="8"/>
        <v>392043.23300229618</v>
      </c>
      <c r="M31" s="56">
        <f t="shared" si="9"/>
        <v>1055.501011929259</v>
      </c>
      <c r="N31" s="56">
        <f t="shared" si="10"/>
        <v>1485.6439325077883</v>
      </c>
      <c r="O31" s="56">
        <f t="shared" si="3"/>
        <v>391613.09008171764</v>
      </c>
      <c r="U31" s="55" t="s">
        <v>253</v>
      </c>
      <c r="V31" s="56">
        <f t="shared" si="11"/>
        <v>390778.74319465383</v>
      </c>
      <c r="W31" s="56">
        <f t="shared" si="4"/>
        <v>1052.0966162932989</v>
      </c>
      <c r="X31" s="56">
        <f t="shared" si="5"/>
        <v>1550.5978712377612</v>
      </c>
      <c r="Y31" s="56">
        <f t="shared" si="6"/>
        <v>390280.24193970935</v>
      </c>
    </row>
    <row r="32" spans="1:25">
      <c r="A32" s="55" t="s">
        <v>254</v>
      </c>
      <c r="B32" s="57">
        <f t="shared" si="7"/>
        <v>383761.16520205961</v>
      </c>
      <c r="C32" s="57">
        <f t="shared" si="0"/>
        <v>2238.6067970120143</v>
      </c>
      <c r="D32" s="57">
        <f t="shared" si="1"/>
        <v>3101.1957424755224</v>
      </c>
      <c r="E32" s="57">
        <f t="shared" si="2"/>
        <v>382898.57625659613</v>
      </c>
      <c r="K32" s="55" t="s">
        <v>255</v>
      </c>
      <c r="L32" s="56">
        <f t="shared" si="8"/>
        <v>391613.09008171764</v>
      </c>
      <c r="M32" s="56">
        <f t="shared" si="9"/>
        <v>1054.3429348353939</v>
      </c>
      <c r="N32" s="56">
        <f t="shared" si="10"/>
        <v>1485.6439325077883</v>
      </c>
      <c r="O32" s="56">
        <f t="shared" si="3"/>
        <v>391181.78908404527</v>
      </c>
      <c r="U32" s="55" t="s">
        <v>255</v>
      </c>
      <c r="V32" s="56">
        <f t="shared" si="11"/>
        <v>390280.24193970935</v>
      </c>
      <c r="W32" s="56">
        <f t="shared" si="4"/>
        <v>1050.7544975299868</v>
      </c>
      <c r="X32" s="56">
        <f t="shared" si="5"/>
        <v>1550.5978712377612</v>
      </c>
      <c r="Y32" s="56">
        <f t="shared" si="6"/>
        <v>389780.39856600156</v>
      </c>
    </row>
    <row r="33" spans="1:25">
      <c r="A33" s="55" t="s">
        <v>256</v>
      </c>
      <c r="B33" s="57">
        <f t="shared" si="7"/>
        <v>382898.57625659613</v>
      </c>
      <c r="C33" s="57">
        <f t="shared" si="0"/>
        <v>2233.5750281634773</v>
      </c>
      <c r="D33" s="57">
        <f t="shared" si="1"/>
        <v>3101.1957424755224</v>
      </c>
      <c r="E33" s="57">
        <f t="shared" si="2"/>
        <v>382030.95554228412</v>
      </c>
      <c r="K33" s="55" t="s">
        <v>257</v>
      </c>
      <c r="L33" s="56">
        <f t="shared" si="8"/>
        <v>391181.78908404527</v>
      </c>
      <c r="M33" s="56">
        <f t="shared" si="9"/>
        <v>1053.1817398416604</v>
      </c>
      <c r="N33" s="56">
        <f t="shared" si="10"/>
        <v>1485.6439325077883</v>
      </c>
      <c r="O33" s="56">
        <f t="shared" si="3"/>
        <v>390749.32689137914</v>
      </c>
      <c r="U33" s="55" t="s">
        <v>257</v>
      </c>
      <c r="V33" s="56">
        <f t="shared" si="11"/>
        <v>389780.39856600156</v>
      </c>
      <c r="W33" s="56">
        <f t="shared" si="4"/>
        <v>1049.4087653700044</v>
      </c>
      <c r="X33" s="56">
        <f t="shared" si="5"/>
        <v>1550.5978712377612</v>
      </c>
      <c r="Y33" s="56">
        <f t="shared" si="6"/>
        <v>389279.2094601338</v>
      </c>
    </row>
    <row r="34" spans="1:25">
      <c r="A34" s="55" t="s">
        <v>258</v>
      </c>
      <c r="B34" s="57">
        <f t="shared" si="7"/>
        <v>382030.95554228412</v>
      </c>
      <c r="C34" s="57">
        <f t="shared" si="0"/>
        <v>2228.5139073299906</v>
      </c>
      <c r="D34" s="57">
        <f t="shared" si="1"/>
        <v>3101.1957424755224</v>
      </c>
      <c r="E34" s="57">
        <f t="shared" si="2"/>
        <v>381158.27370713861</v>
      </c>
      <c r="K34" s="55" t="s">
        <v>259</v>
      </c>
      <c r="L34" s="56">
        <f t="shared" si="8"/>
        <v>390749.32689137914</v>
      </c>
      <c r="M34" s="56">
        <f t="shared" si="9"/>
        <v>1052.0174185537132</v>
      </c>
      <c r="N34" s="56">
        <f t="shared" si="10"/>
        <v>1485.6439325077883</v>
      </c>
      <c r="O34" s="56">
        <f t="shared" si="3"/>
        <v>390315.70037742506</v>
      </c>
      <c r="U34" s="55" t="s">
        <v>259</v>
      </c>
      <c r="V34" s="56">
        <f t="shared" si="11"/>
        <v>389279.2094601338</v>
      </c>
      <c r="W34" s="56">
        <f t="shared" si="4"/>
        <v>1048.0594100849758</v>
      </c>
      <c r="X34" s="56">
        <f t="shared" si="5"/>
        <v>1550.5978712377612</v>
      </c>
      <c r="Y34" s="56">
        <f t="shared" si="6"/>
        <v>388776.67099898099</v>
      </c>
    </row>
    <row r="35" spans="1:25">
      <c r="A35" s="55" t="s">
        <v>260</v>
      </c>
      <c r="B35" s="57">
        <f t="shared" si="7"/>
        <v>381158.27370713861</v>
      </c>
      <c r="C35" s="57">
        <f t="shared" si="0"/>
        <v>2223.4232632916419</v>
      </c>
      <c r="D35" s="57">
        <f t="shared" si="1"/>
        <v>3101.1957424755224</v>
      </c>
      <c r="E35" s="57">
        <f t="shared" si="2"/>
        <v>380280.50122795475</v>
      </c>
      <c r="K35" s="55" t="s">
        <v>261</v>
      </c>
      <c r="L35" s="56">
        <f t="shared" si="8"/>
        <v>390315.70037742506</v>
      </c>
      <c r="M35" s="56">
        <f t="shared" si="9"/>
        <v>1050.849962554606</v>
      </c>
      <c r="N35" s="56">
        <f t="shared" si="10"/>
        <v>1485.6439325077883</v>
      </c>
      <c r="O35" s="56">
        <f t="shared" si="3"/>
        <v>389880.90640747186</v>
      </c>
      <c r="U35" s="55" t="s">
        <v>261</v>
      </c>
      <c r="V35" s="56">
        <f t="shared" si="11"/>
        <v>388776.67099898099</v>
      </c>
      <c r="W35" s="56">
        <f t="shared" si="4"/>
        <v>1046.7064219203335</v>
      </c>
      <c r="X35" s="56">
        <f t="shared" si="5"/>
        <v>1550.5978712377612</v>
      </c>
      <c r="Y35" s="56">
        <f t="shared" si="6"/>
        <v>388272.77954966354</v>
      </c>
    </row>
    <row r="36" spans="1:25">
      <c r="A36" s="55" t="s">
        <v>262</v>
      </c>
      <c r="B36" s="57">
        <f t="shared" si="7"/>
        <v>380280.50122795475</v>
      </c>
      <c r="C36" s="57">
        <f t="shared" si="0"/>
        <v>2218.3029238297363</v>
      </c>
      <c r="D36" s="57">
        <f t="shared" si="1"/>
        <v>3101.1957424755224</v>
      </c>
      <c r="E36" s="57">
        <f t="shared" si="2"/>
        <v>379397.608409309</v>
      </c>
      <c r="K36" s="55" t="s">
        <v>263</v>
      </c>
      <c r="L36" s="56">
        <f t="shared" si="8"/>
        <v>389880.90640747186</v>
      </c>
      <c r="M36" s="56">
        <f t="shared" si="9"/>
        <v>1049.6793634047322</v>
      </c>
      <c r="N36" s="56">
        <f t="shared" si="10"/>
        <v>1485.6439325077883</v>
      </c>
      <c r="O36" s="56">
        <f t="shared" si="3"/>
        <v>389444.94183836883</v>
      </c>
      <c r="U36" s="55" t="s">
        <v>263</v>
      </c>
      <c r="V36" s="56">
        <f t="shared" si="11"/>
        <v>388272.77954966354</v>
      </c>
      <c r="W36" s="56">
        <f t="shared" si="4"/>
        <v>1045.3497910952481</v>
      </c>
      <c r="X36" s="56">
        <f t="shared" si="5"/>
        <v>1550.5978712377612</v>
      </c>
      <c r="Y36" s="56">
        <f t="shared" si="6"/>
        <v>387767.531469521</v>
      </c>
    </row>
    <row r="37" spans="1:25">
      <c r="A37" s="55" t="s">
        <v>264</v>
      </c>
      <c r="B37" s="57">
        <f t="shared" si="7"/>
        <v>379397.608409309</v>
      </c>
      <c r="C37" s="57">
        <f t="shared" si="0"/>
        <v>2213.1527157209694</v>
      </c>
      <c r="D37" s="57">
        <f t="shared" si="1"/>
        <v>3101.1957424755224</v>
      </c>
      <c r="E37" s="57">
        <f t="shared" si="2"/>
        <v>378509.56538255449</v>
      </c>
      <c r="K37" s="55" t="s">
        <v>265</v>
      </c>
      <c r="L37" s="56">
        <f t="shared" si="8"/>
        <v>389444.94183836883</v>
      </c>
      <c r="M37" s="56">
        <f t="shared" si="9"/>
        <v>1048.5056126417624</v>
      </c>
      <c r="N37" s="56">
        <f t="shared" si="10"/>
        <v>1485.6439325077883</v>
      </c>
      <c r="O37" s="56">
        <f t="shared" si="3"/>
        <v>389007.8035185028</v>
      </c>
      <c r="U37" s="55" t="s">
        <v>265</v>
      </c>
      <c r="V37" s="56">
        <f t="shared" si="11"/>
        <v>387767.531469521</v>
      </c>
      <c r="W37" s="56">
        <f t="shared" si="4"/>
        <v>1043.9895078025565</v>
      </c>
      <c r="X37" s="56">
        <f t="shared" si="5"/>
        <v>1550.5978712377612</v>
      </c>
      <c r="Y37" s="56">
        <f t="shared" si="6"/>
        <v>387260.92310608574</v>
      </c>
    </row>
    <row r="38" spans="1:25">
      <c r="A38" s="55" t="s">
        <v>266</v>
      </c>
      <c r="B38" s="57">
        <f t="shared" si="7"/>
        <v>378509.56538255449</v>
      </c>
      <c r="C38" s="57">
        <f t="shared" si="0"/>
        <v>2207.9724647315679</v>
      </c>
      <c r="D38" s="57">
        <f t="shared" si="1"/>
        <v>3101.1957424755224</v>
      </c>
      <c r="E38" s="57">
        <f t="shared" si="2"/>
        <v>377616.34210481052</v>
      </c>
      <c r="K38" s="55" t="s">
        <v>267</v>
      </c>
      <c r="L38" s="56">
        <f t="shared" si="8"/>
        <v>389007.8035185028</v>
      </c>
      <c r="M38" s="56">
        <f t="shared" si="9"/>
        <v>1047.3287017805847</v>
      </c>
      <c r="N38" s="56">
        <f t="shared" si="10"/>
        <v>1485.6439325077883</v>
      </c>
      <c r="O38" s="56">
        <f t="shared" si="3"/>
        <v>388569.4882877756</v>
      </c>
      <c r="U38" s="55" t="s">
        <v>267</v>
      </c>
      <c r="V38" s="56">
        <f t="shared" si="11"/>
        <v>387260.92310608574</v>
      </c>
      <c r="W38" s="56">
        <f t="shared" si="4"/>
        <v>1042.6255622086926</v>
      </c>
      <c r="X38" s="56">
        <f t="shared" si="5"/>
        <v>1550.5978712377612</v>
      </c>
      <c r="Y38" s="56">
        <f t="shared" si="6"/>
        <v>386752.95079705666</v>
      </c>
    </row>
    <row r="39" spans="1:25">
      <c r="A39" s="55" t="s">
        <v>268</v>
      </c>
      <c r="B39" s="57">
        <f t="shared" si="7"/>
        <v>377616.34210481052</v>
      </c>
      <c r="C39" s="57">
        <f t="shared" si="0"/>
        <v>2202.7619956113949</v>
      </c>
      <c r="D39" s="57">
        <f t="shared" si="1"/>
        <v>3101.1957424755224</v>
      </c>
      <c r="E39" s="57">
        <f t="shared" si="2"/>
        <v>376717.90835794643</v>
      </c>
      <c r="K39" s="55" t="s">
        <v>269</v>
      </c>
      <c r="L39" s="56">
        <f t="shared" si="8"/>
        <v>388569.4882877756</v>
      </c>
      <c r="M39" s="56">
        <f t="shared" si="9"/>
        <v>1046.1486223132422</v>
      </c>
      <c r="N39" s="56">
        <f t="shared" si="10"/>
        <v>1485.6439325077883</v>
      </c>
      <c r="O39" s="56">
        <f t="shared" si="3"/>
        <v>388129.99297758105</v>
      </c>
      <c r="U39" s="55" t="s">
        <v>269</v>
      </c>
      <c r="V39" s="56">
        <f t="shared" si="11"/>
        <v>386752.95079705666</v>
      </c>
      <c r="W39" s="56">
        <f t="shared" si="4"/>
        <v>1041.2579444536143</v>
      </c>
      <c r="X39" s="56">
        <f t="shared" si="5"/>
        <v>1550.5978712377612</v>
      </c>
      <c r="Y39" s="56">
        <f t="shared" si="6"/>
        <v>386243.6108702725</v>
      </c>
    </row>
    <row r="40" spans="1:25">
      <c r="A40" s="55" t="s">
        <v>270</v>
      </c>
      <c r="B40" s="57">
        <f t="shared" si="7"/>
        <v>376717.90835794643</v>
      </c>
      <c r="C40" s="57">
        <f t="shared" si="0"/>
        <v>2197.5211320880207</v>
      </c>
      <c r="D40" s="57">
        <f t="shared" si="1"/>
        <v>3101.1957424755224</v>
      </c>
      <c r="E40" s="57">
        <f t="shared" si="2"/>
        <v>375814.23374755896</v>
      </c>
      <c r="K40" s="55" t="s">
        <v>271</v>
      </c>
      <c r="L40" s="56">
        <f t="shared" si="8"/>
        <v>388129.99297758105</v>
      </c>
      <c r="M40" s="56">
        <f t="shared" si="9"/>
        <v>1044.9653657088722</v>
      </c>
      <c r="N40" s="56">
        <f t="shared" si="10"/>
        <v>1485.6439325077883</v>
      </c>
      <c r="O40" s="56">
        <f t="shared" si="3"/>
        <v>387689.31441078213</v>
      </c>
      <c r="U40" s="55" t="s">
        <v>271</v>
      </c>
      <c r="V40" s="56">
        <f t="shared" si="11"/>
        <v>386243.6108702725</v>
      </c>
      <c r="W40" s="56">
        <f t="shared" si="4"/>
        <v>1039.8866446507338</v>
      </c>
      <c r="X40" s="56">
        <f t="shared" si="5"/>
        <v>1550.5978712377612</v>
      </c>
      <c r="Y40" s="56">
        <f t="shared" si="6"/>
        <v>385732.89964368544</v>
      </c>
    </row>
    <row r="41" spans="1:25">
      <c r="A41" s="55" t="s">
        <v>272</v>
      </c>
      <c r="B41" s="57">
        <f t="shared" si="7"/>
        <v>375814.23374755896</v>
      </c>
      <c r="C41" s="57">
        <f t="shared" si="0"/>
        <v>2192.2496968607607</v>
      </c>
      <c r="D41" s="57">
        <f t="shared" si="1"/>
        <v>3101.1957424755224</v>
      </c>
      <c r="E41" s="57">
        <f t="shared" si="2"/>
        <v>374905.28770194424</v>
      </c>
      <c r="K41" s="55" t="s">
        <v>273</v>
      </c>
      <c r="L41" s="56">
        <f t="shared" si="8"/>
        <v>387689.31441078213</v>
      </c>
      <c r="M41" s="56">
        <f t="shared" si="9"/>
        <v>1043.7789234136444</v>
      </c>
      <c r="N41" s="56">
        <f t="shared" si="10"/>
        <v>1485.6439325077883</v>
      </c>
      <c r="O41" s="56">
        <f t="shared" si="3"/>
        <v>387247.44940168801</v>
      </c>
      <c r="U41" s="55" t="s">
        <v>273</v>
      </c>
      <c r="V41" s="56">
        <f t="shared" si="11"/>
        <v>385732.89964368544</v>
      </c>
      <c r="W41" s="56">
        <f t="shared" si="4"/>
        <v>1038.5116528868455</v>
      </c>
      <c r="X41" s="56">
        <f t="shared" si="5"/>
        <v>1550.5978712377612</v>
      </c>
      <c r="Y41" s="56">
        <f t="shared" si="6"/>
        <v>385220.81342533452</v>
      </c>
    </row>
    <row r="42" spans="1:25">
      <c r="A42" s="55" t="s">
        <v>274</v>
      </c>
      <c r="B42" s="57">
        <f t="shared" si="7"/>
        <v>374905.28770194424</v>
      </c>
      <c r="C42" s="57">
        <f t="shared" si="0"/>
        <v>2186.9475115946748</v>
      </c>
      <c r="D42" s="57">
        <f t="shared" si="1"/>
        <v>3101.1957424755224</v>
      </c>
      <c r="E42" s="57">
        <f t="shared" si="2"/>
        <v>373991.03947106341</v>
      </c>
      <c r="K42" s="55" t="s">
        <v>275</v>
      </c>
      <c r="L42" s="56">
        <f t="shared" si="8"/>
        <v>387247.44940168801</v>
      </c>
      <c r="M42" s="56">
        <f t="shared" si="9"/>
        <v>1042.5892868506985</v>
      </c>
      <c r="N42" s="56">
        <f t="shared" si="10"/>
        <v>1485.6439325077883</v>
      </c>
      <c r="O42" s="56">
        <f t="shared" si="3"/>
        <v>386804.39475603093</v>
      </c>
      <c r="U42" s="55" t="s">
        <v>275</v>
      </c>
      <c r="V42" s="56">
        <f t="shared" si="11"/>
        <v>385220.81342533452</v>
      </c>
      <c r="W42" s="56">
        <f t="shared" si="4"/>
        <v>1037.1329592220545</v>
      </c>
      <c r="X42" s="56">
        <f t="shared" si="5"/>
        <v>1550.5978712377612</v>
      </c>
      <c r="Y42" s="56">
        <f t="shared" si="6"/>
        <v>384707.34851331881</v>
      </c>
    </row>
    <row r="43" spans="1:25">
      <c r="A43" s="55" t="s">
        <v>276</v>
      </c>
      <c r="B43" s="57">
        <f t="shared" si="7"/>
        <v>373991.03947106341</v>
      </c>
      <c r="C43" s="57">
        <f t="shared" si="0"/>
        <v>2181.6143969145369</v>
      </c>
      <c r="D43" s="57">
        <f t="shared" si="1"/>
        <v>3101.1957424755224</v>
      </c>
      <c r="E43" s="57">
        <f t="shared" si="2"/>
        <v>373071.45812550245</v>
      </c>
      <c r="K43" s="55" t="s">
        <v>277</v>
      </c>
      <c r="L43" s="56">
        <f t="shared" si="8"/>
        <v>386804.39475603093</v>
      </c>
      <c r="M43" s="56">
        <f t="shared" si="9"/>
        <v>1041.3964474200834</v>
      </c>
      <c r="N43" s="56">
        <f t="shared" si="10"/>
        <v>1485.6439325077883</v>
      </c>
      <c r="O43" s="56">
        <f t="shared" si="3"/>
        <v>386360.14727094321</v>
      </c>
      <c r="U43" s="55" t="s">
        <v>277</v>
      </c>
      <c r="V43" s="56">
        <f t="shared" si="11"/>
        <v>384707.34851331881</v>
      </c>
      <c r="W43" s="56">
        <f t="shared" si="4"/>
        <v>1035.7505536897047</v>
      </c>
      <c r="X43" s="56">
        <f t="shared" si="5"/>
        <v>1550.5978712377612</v>
      </c>
      <c r="Y43" s="56">
        <f t="shared" si="6"/>
        <v>384192.50119577075</v>
      </c>
    </row>
    <row r="44" spans="1:25">
      <c r="A44" s="55" t="s">
        <v>278</v>
      </c>
      <c r="B44" s="57">
        <f t="shared" si="7"/>
        <v>373071.45812550245</v>
      </c>
      <c r="C44" s="57">
        <f t="shared" si="0"/>
        <v>2176.2501723987643</v>
      </c>
      <c r="D44" s="57">
        <f t="shared" si="1"/>
        <v>3101.1957424755224</v>
      </c>
      <c r="E44" s="57">
        <f t="shared" si="2"/>
        <v>372146.5125554257</v>
      </c>
      <c r="K44" s="55" t="s">
        <v>279</v>
      </c>
      <c r="L44" s="56">
        <f t="shared" si="8"/>
        <v>386360.14727094321</v>
      </c>
      <c r="M44" s="56">
        <f t="shared" si="9"/>
        <v>1040.2003964986934</v>
      </c>
      <c r="N44" s="56">
        <f t="shared" si="10"/>
        <v>1485.6439325077883</v>
      </c>
      <c r="O44" s="56">
        <f t="shared" si="3"/>
        <v>385914.7037349341</v>
      </c>
      <c r="U44" s="55" t="s">
        <v>279</v>
      </c>
      <c r="V44" s="56">
        <f t="shared" si="11"/>
        <v>384192.50119577075</v>
      </c>
      <c r="W44" s="56">
        <f t="shared" si="4"/>
        <v>1034.364426296306</v>
      </c>
      <c r="X44" s="56">
        <f t="shared" si="5"/>
        <v>1550.5978712377612</v>
      </c>
      <c r="Y44" s="56">
        <f t="shared" si="6"/>
        <v>383676.26775082928</v>
      </c>
    </row>
    <row r="45" spans="1:25">
      <c r="A45" s="55" t="s">
        <v>280</v>
      </c>
      <c r="B45" s="57">
        <f t="shared" si="7"/>
        <v>372146.5125554257</v>
      </c>
      <c r="C45" s="57">
        <f t="shared" si="0"/>
        <v>2170.8546565733168</v>
      </c>
      <c r="D45" s="57">
        <f t="shared" si="1"/>
        <v>3101.1957424755224</v>
      </c>
      <c r="E45" s="57">
        <f t="shared" si="2"/>
        <v>371216.17146952351</v>
      </c>
      <c r="K45" s="55" t="s">
        <v>281</v>
      </c>
      <c r="L45" s="56">
        <f t="shared" si="8"/>
        <v>385914.7037349341</v>
      </c>
      <c r="M45" s="56">
        <f t="shared" si="9"/>
        <v>1039.0011254402073</v>
      </c>
      <c r="N45" s="56">
        <f t="shared" si="10"/>
        <v>1485.6439325077883</v>
      </c>
      <c r="O45" s="56">
        <f t="shared" si="3"/>
        <v>385468.06092786655</v>
      </c>
      <c r="U45" s="55" t="s">
        <v>281</v>
      </c>
      <c r="V45" s="56">
        <f t="shared" si="11"/>
        <v>383676.26775082928</v>
      </c>
      <c r="W45" s="56">
        <f t="shared" si="4"/>
        <v>1032.9745670214636</v>
      </c>
      <c r="X45" s="56">
        <f t="shared" si="5"/>
        <v>1550.5978712377612</v>
      </c>
      <c r="Y45" s="56">
        <f t="shared" si="6"/>
        <v>383158.64444661298</v>
      </c>
    </row>
    <row r="46" spans="1:25">
      <c r="A46" s="55" t="s">
        <v>282</v>
      </c>
      <c r="B46" s="57">
        <f t="shared" si="7"/>
        <v>371216.17146952351</v>
      </c>
      <c r="C46" s="57">
        <f t="shared" si="0"/>
        <v>2165.4276669055539</v>
      </c>
      <c r="D46" s="57">
        <f t="shared" si="1"/>
        <v>3101.1957424755224</v>
      </c>
      <c r="E46" s="57">
        <f t="shared" si="2"/>
        <v>370280.40339395357</v>
      </c>
      <c r="K46" s="55" t="s">
        <v>283</v>
      </c>
      <c r="L46" s="56">
        <f t="shared" si="8"/>
        <v>385468.06092786655</v>
      </c>
      <c r="M46" s="56">
        <f t="shared" si="9"/>
        <v>1037.7986255750254</v>
      </c>
      <c r="N46" s="56">
        <f t="shared" si="10"/>
        <v>1485.6439325077883</v>
      </c>
      <c r="O46" s="56">
        <f t="shared" si="3"/>
        <v>385020.2156209338</v>
      </c>
      <c r="U46" s="55" t="s">
        <v>283</v>
      </c>
      <c r="V46" s="56">
        <f t="shared" si="11"/>
        <v>383158.64444661298</v>
      </c>
      <c r="W46" s="56">
        <f t="shared" si="4"/>
        <v>1031.5809658178043</v>
      </c>
      <c r="X46" s="56">
        <f t="shared" si="5"/>
        <v>1550.5978712377612</v>
      </c>
      <c r="Y46" s="56">
        <f t="shared" si="6"/>
        <v>382639.62754119298</v>
      </c>
    </row>
    <row r="47" spans="1:25">
      <c r="A47" s="55" t="s">
        <v>284</v>
      </c>
      <c r="B47" s="57">
        <f t="shared" si="7"/>
        <v>370280.40339395357</v>
      </c>
      <c r="C47" s="57">
        <f t="shared" si="0"/>
        <v>2159.9690197980626</v>
      </c>
      <c r="D47" s="57">
        <f t="shared" si="1"/>
        <v>3101.1957424755224</v>
      </c>
      <c r="E47" s="57">
        <f t="shared" si="2"/>
        <v>369339.1766712761</v>
      </c>
      <c r="K47" s="55" t="s">
        <v>285</v>
      </c>
      <c r="L47" s="56">
        <f t="shared" si="8"/>
        <v>385020.2156209338</v>
      </c>
      <c r="M47" s="56">
        <f t="shared" si="9"/>
        <v>1036.5928882102064</v>
      </c>
      <c r="N47" s="56">
        <f t="shared" si="10"/>
        <v>1485.6439325077883</v>
      </c>
      <c r="O47" s="56">
        <f t="shared" si="3"/>
        <v>384571.16457663622</v>
      </c>
      <c r="U47" s="55" t="s">
        <v>285</v>
      </c>
      <c r="V47" s="56">
        <f t="shared" si="11"/>
        <v>382639.62754119298</v>
      </c>
      <c r="W47" s="56">
        <f t="shared" si="4"/>
        <v>1030.1836126109042</v>
      </c>
      <c r="X47" s="56">
        <f t="shared" si="5"/>
        <v>1550.5978712377612</v>
      </c>
      <c r="Y47" s="56">
        <f t="shared" si="6"/>
        <v>382119.21328256611</v>
      </c>
    </row>
    <row r="48" spans="1:25">
      <c r="A48" s="55" t="s">
        <v>286</v>
      </c>
      <c r="B48" s="57">
        <f t="shared" si="7"/>
        <v>369339.1766712761</v>
      </c>
      <c r="C48" s="57">
        <f t="shared" si="0"/>
        <v>2154.4785305824439</v>
      </c>
      <c r="D48" s="57">
        <f t="shared" si="1"/>
        <v>3101.1957424755224</v>
      </c>
      <c r="E48" s="57">
        <f t="shared" si="2"/>
        <v>368392.45945938304</v>
      </c>
      <c r="K48" s="55" t="s">
        <v>287</v>
      </c>
      <c r="L48" s="56">
        <f t="shared" si="8"/>
        <v>384571.16457663622</v>
      </c>
      <c r="M48" s="56">
        <f t="shared" si="9"/>
        <v>1035.3839046294054</v>
      </c>
      <c r="N48" s="56">
        <f t="shared" si="10"/>
        <v>1485.6439325077883</v>
      </c>
      <c r="O48" s="56">
        <f t="shared" si="3"/>
        <v>384120.90454875783</v>
      </c>
      <c r="U48" s="55" t="s">
        <v>287</v>
      </c>
      <c r="V48" s="56">
        <f t="shared" si="11"/>
        <v>382119.21328256611</v>
      </c>
      <c r="W48" s="56">
        <f t="shared" si="4"/>
        <v>1028.7824972992166</v>
      </c>
      <c r="X48" s="56">
        <f t="shared" si="5"/>
        <v>1550.5978712377612</v>
      </c>
      <c r="Y48" s="56">
        <f t="shared" si="6"/>
        <v>381597.39790862752</v>
      </c>
    </row>
    <row r="49" spans="1:25">
      <c r="A49" s="55" t="s">
        <v>288</v>
      </c>
      <c r="B49" s="57">
        <f t="shared" si="7"/>
        <v>368392.45945938304</v>
      </c>
      <c r="C49" s="57">
        <f t="shared" si="0"/>
        <v>2148.9560135130678</v>
      </c>
      <c r="D49" s="57">
        <f t="shared" si="1"/>
        <v>3101.1957424755224</v>
      </c>
      <c r="E49" s="57">
        <f t="shared" si="2"/>
        <v>367440.21973042062</v>
      </c>
      <c r="K49" s="55" t="s">
        <v>289</v>
      </c>
      <c r="L49" s="56">
        <f t="shared" si="8"/>
        <v>384120.90454875783</v>
      </c>
      <c r="M49" s="56">
        <f t="shared" si="9"/>
        <v>1034.1716660928096</v>
      </c>
      <c r="N49" s="56">
        <f t="shared" si="10"/>
        <v>1485.6439325077883</v>
      </c>
      <c r="O49" s="56">
        <f t="shared" si="3"/>
        <v>383669.43228234287</v>
      </c>
      <c r="U49" s="55" t="s">
        <v>289</v>
      </c>
      <c r="V49" s="56">
        <f t="shared" si="11"/>
        <v>381597.39790862752</v>
      </c>
      <c r="W49" s="56">
        <f t="shared" si="4"/>
        <v>1027.3776097539974</v>
      </c>
      <c r="X49" s="56">
        <f t="shared" si="5"/>
        <v>1550.5978712377612</v>
      </c>
      <c r="Y49" s="56">
        <f t="shared" si="6"/>
        <v>381074.17764714372</v>
      </c>
    </row>
    <row r="50" spans="1:25">
      <c r="A50" s="55" t="s">
        <v>290</v>
      </c>
      <c r="B50" s="57">
        <f t="shared" si="7"/>
        <v>367440.21973042062</v>
      </c>
      <c r="C50" s="57">
        <f t="shared" si="0"/>
        <v>2143.4012817607872</v>
      </c>
      <c r="D50" s="57">
        <f t="shared" si="1"/>
        <v>3101.1957424755224</v>
      </c>
      <c r="E50" s="57">
        <f t="shared" si="2"/>
        <v>366482.42526970588</v>
      </c>
      <c r="K50" s="55" t="s">
        <v>291</v>
      </c>
      <c r="L50" s="56">
        <f t="shared" si="8"/>
        <v>383669.43228234287</v>
      </c>
      <c r="M50" s="56">
        <f t="shared" si="9"/>
        <v>1032.9561638370772</v>
      </c>
      <c r="N50" s="56">
        <f t="shared" si="10"/>
        <v>1485.6439325077883</v>
      </c>
      <c r="O50" s="56">
        <f t="shared" si="3"/>
        <v>383216.74451367214</v>
      </c>
      <c r="U50" s="55" t="s">
        <v>291</v>
      </c>
      <c r="V50" s="56">
        <f t="shared" si="11"/>
        <v>381074.17764714372</v>
      </c>
      <c r="W50" s="56">
        <f t="shared" si="4"/>
        <v>1025.9689398192331</v>
      </c>
      <c r="X50" s="56">
        <f t="shared" si="5"/>
        <v>1550.5978712377612</v>
      </c>
      <c r="Y50" s="56">
        <f t="shared" si="6"/>
        <v>380549.54871572519</v>
      </c>
    </row>
    <row r="51" spans="1:25">
      <c r="A51" s="55" t="s">
        <v>292</v>
      </c>
      <c r="B51" s="57">
        <f t="shared" si="7"/>
        <v>366482.42526970588</v>
      </c>
      <c r="C51" s="57">
        <f t="shared" si="0"/>
        <v>2137.8141474066178</v>
      </c>
      <c r="D51" s="57">
        <f t="shared" si="1"/>
        <v>3101.1957424755224</v>
      </c>
      <c r="E51" s="57">
        <f t="shared" si="2"/>
        <v>365519.04367463698</v>
      </c>
      <c r="K51" s="55" t="s">
        <v>293</v>
      </c>
      <c r="L51" s="56">
        <f t="shared" si="8"/>
        <v>383216.74451367214</v>
      </c>
      <c r="M51" s="56">
        <f t="shared" si="9"/>
        <v>1031.7373890752713</v>
      </c>
      <c r="N51" s="56">
        <f t="shared" si="10"/>
        <v>1485.6439325077883</v>
      </c>
      <c r="O51" s="56">
        <f t="shared" si="3"/>
        <v>382762.83797023963</v>
      </c>
      <c r="U51" s="55" t="s">
        <v>293</v>
      </c>
      <c r="V51" s="56">
        <f t="shared" si="11"/>
        <v>380549.54871572519</v>
      </c>
      <c r="W51" s="56">
        <f t="shared" si="4"/>
        <v>1024.556477311568</v>
      </c>
      <c r="X51" s="56">
        <f t="shared" si="5"/>
        <v>1550.5978712377612</v>
      </c>
      <c r="Y51" s="56">
        <f t="shared" si="6"/>
        <v>380023.507321799</v>
      </c>
    </row>
    <row r="52" spans="1:25">
      <c r="A52" s="55" t="s">
        <v>294</v>
      </c>
      <c r="B52" s="57">
        <f t="shared" si="7"/>
        <v>365519.04367463698</v>
      </c>
      <c r="C52" s="57">
        <f t="shared" si="0"/>
        <v>2132.1944214353825</v>
      </c>
      <c r="D52" s="57">
        <f t="shared" si="1"/>
        <v>3101.1957424755224</v>
      </c>
      <c r="E52" s="57">
        <f t="shared" si="2"/>
        <v>364550.04235359683</v>
      </c>
      <c r="K52" s="55" t="s">
        <v>295</v>
      </c>
      <c r="L52" s="56">
        <f t="shared" si="8"/>
        <v>382762.83797023963</v>
      </c>
      <c r="M52" s="56">
        <f t="shared" si="9"/>
        <v>1030.5153329967991</v>
      </c>
      <c r="N52" s="56">
        <f t="shared" si="10"/>
        <v>1485.6439325077883</v>
      </c>
      <c r="O52" s="56">
        <f t="shared" si="3"/>
        <v>382307.70937072864</v>
      </c>
      <c r="U52" s="55" t="s">
        <v>295</v>
      </c>
      <c r="V52" s="56">
        <f t="shared" si="11"/>
        <v>380023.507321799</v>
      </c>
      <c r="W52" s="56">
        <f t="shared" si="4"/>
        <v>1023.1402120202282</v>
      </c>
      <c r="X52" s="56">
        <f t="shared" si="5"/>
        <v>1550.5978712377612</v>
      </c>
      <c r="Y52" s="56">
        <f t="shared" si="6"/>
        <v>379496.04966258147</v>
      </c>
    </row>
    <row r="53" spans="1:25">
      <c r="A53" s="55" t="s">
        <v>296</v>
      </c>
      <c r="B53" s="57">
        <f t="shared" si="7"/>
        <v>364550.04235359683</v>
      </c>
      <c r="C53" s="57">
        <f t="shared" si="0"/>
        <v>2126.5419137293147</v>
      </c>
      <c r="D53" s="57">
        <f t="shared" si="1"/>
        <v>3101.1957424755224</v>
      </c>
      <c r="E53" s="57">
        <f t="shared" si="2"/>
        <v>363575.38852485066</v>
      </c>
      <c r="K53" s="55" t="s">
        <v>297</v>
      </c>
      <c r="L53" s="56">
        <f t="shared" si="8"/>
        <v>382307.70937072864</v>
      </c>
      <c r="M53" s="56">
        <f t="shared" si="9"/>
        <v>1029.2899867673464</v>
      </c>
      <c r="N53" s="56">
        <f t="shared" si="10"/>
        <v>1485.6439325077883</v>
      </c>
      <c r="O53" s="56">
        <f t="shared" si="3"/>
        <v>381851.3554249882</v>
      </c>
      <c r="U53" s="55" t="s">
        <v>297</v>
      </c>
      <c r="V53" s="56">
        <f t="shared" si="11"/>
        <v>379496.04966258147</v>
      </c>
      <c r="W53" s="56">
        <f t="shared" si="4"/>
        <v>1021.7201337069503</v>
      </c>
      <c r="X53" s="56">
        <f t="shared" si="5"/>
        <v>1550.5978712377612</v>
      </c>
      <c r="Y53" s="56">
        <f t="shared" si="6"/>
        <v>378967.17192505061</v>
      </c>
    </row>
    <row r="54" spans="1:25">
      <c r="A54" s="55" t="s">
        <v>298</v>
      </c>
      <c r="B54" s="57">
        <f t="shared" si="7"/>
        <v>363575.38852485066</v>
      </c>
      <c r="C54" s="57">
        <f t="shared" si="0"/>
        <v>2120.8564330616291</v>
      </c>
      <c r="D54" s="57">
        <f t="shared" si="1"/>
        <v>3101.1957424755224</v>
      </c>
      <c r="E54" s="57">
        <f t="shared" si="2"/>
        <v>362595.0492154368</v>
      </c>
      <c r="K54" s="55" t="s">
        <v>299</v>
      </c>
      <c r="L54" s="56">
        <f t="shared" si="8"/>
        <v>381851.3554249882</v>
      </c>
      <c r="M54" s="56">
        <f t="shared" si="9"/>
        <v>1028.0613415288144</v>
      </c>
      <c r="N54" s="56">
        <f t="shared" si="10"/>
        <v>1485.6439325077883</v>
      </c>
      <c r="O54" s="56">
        <f t="shared" si="3"/>
        <v>381393.77283400926</v>
      </c>
      <c r="U54" s="55" t="s">
        <v>299</v>
      </c>
      <c r="V54" s="56">
        <f t="shared" si="11"/>
        <v>378967.17192505061</v>
      </c>
      <c r="W54" s="56">
        <f t="shared" si="4"/>
        <v>1020.2962321059056</v>
      </c>
      <c r="X54" s="56">
        <f t="shared" si="5"/>
        <v>1550.5978712377612</v>
      </c>
      <c r="Y54" s="56">
        <f t="shared" si="6"/>
        <v>378436.87028591876</v>
      </c>
    </row>
    <row r="55" spans="1:25">
      <c r="A55" s="55" t="s">
        <v>300</v>
      </c>
      <c r="B55" s="57">
        <f t="shared" si="7"/>
        <v>362595.0492154368</v>
      </c>
      <c r="C55" s="57">
        <f t="shared" si="0"/>
        <v>2115.1377870900483</v>
      </c>
      <c r="D55" s="57">
        <f t="shared" si="1"/>
        <v>3101.1957424755224</v>
      </c>
      <c r="E55" s="57">
        <f t="shared" si="2"/>
        <v>361608.99126005132</v>
      </c>
      <c r="K55" s="55" t="s">
        <v>301</v>
      </c>
      <c r="L55" s="56">
        <f t="shared" si="8"/>
        <v>381393.77283400926</v>
      </c>
      <c r="M55" s="56">
        <f t="shared" si="9"/>
        <v>1026.8293883992558</v>
      </c>
      <c r="N55" s="56">
        <f t="shared" si="10"/>
        <v>1485.6439325077883</v>
      </c>
      <c r="O55" s="56">
        <f t="shared" si="3"/>
        <v>380934.95828990074</v>
      </c>
      <c r="U55" s="55" t="s">
        <v>301</v>
      </c>
      <c r="V55" s="56">
        <f t="shared" si="11"/>
        <v>378436.87028591876</v>
      </c>
      <c r="W55" s="56">
        <f t="shared" si="4"/>
        <v>1018.8684969236275</v>
      </c>
      <c r="X55" s="56">
        <f t="shared" si="5"/>
        <v>1550.5978712377612</v>
      </c>
      <c r="Y55" s="56">
        <f t="shared" si="6"/>
        <v>377905.14091160463</v>
      </c>
    </row>
    <row r="56" spans="1:25">
      <c r="A56" s="55" t="s">
        <v>302</v>
      </c>
      <c r="B56" s="57">
        <f t="shared" si="7"/>
        <v>361608.99126005132</v>
      </c>
      <c r="C56" s="57">
        <f t="shared" si="0"/>
        <v>2109.3857823502995</v>
      </c>
      <c r="D56" s="57">
        <f t="shared" si="1"/>
        <v>3101.1957424755224</v>
      </c>
      <c r="E56" s="57">
        <f t="shared" si="2"/>
        <v>360617.18129992613</v>
      </c>
      <c r="K56" s="55" t="s">
        <v>303</v>
      </c>
      <c r="L56" s="56">
        <f t="shared" si="8"/>
        <v>380934.95828990074</v>
      </c>
      <c r="M56" s="56">
        <f t="shared" si="9"/>
        <v>1025.5941184728099</v>
      </c>
      <c r="N56" s="56">
        <f t="shared" si="10"/>
        <v>1485.6439325077883</v>
      </c>
      <c r="O56" s="56">
        <f t="shared" si="3"/>
        <v>380474.90847586578</v>
      </c>
      <c r="U56" s="55" t="s">
        <v>303</v>
      </c>
      <c r="V56" s="56">
        <f t="shared" si="11"/>
        <v>377905.14091160463</v>
      </c>
      <c r="W56" s="56">
        <f t="shared" si="4"/>
        <v>1017.4369178389356</v>
      </c>
      <c r="X56" s="56">
        <f t="shared" si="5"/>
        <v>1550.5978712377612</v>
      </c>
      <c r="Y56" s="56">
        <f t="shared" si="6"/>
        <v>377371.97995820577</v>
      </c>
    </row>
    <row r="57" spans="1:25">
      <c r="A57" s="55" t="s">
        <v>304</v>
      </c>
      <c r="B57" s="57">
        <f t="shared" si="7"/>
        <v>360617.18129992613</v>
      </c>
      <c r="C57" s="57">
        <f t="shared" si="0"/>
        <v>2103.6002242495692</v>
      </c>
      <c r="D57" s="57">
        <f t="shared" si="1"/>
        <v>3101.1957424755224</v>
      </c>
      <c r="E57" s="57">
        <f t="shared" si="2"/>
        <v>359619.58578170021</v>
      </c>
      <c r="K57" s="55" t="s">
        <v>305</v>
      </c>
      <c r="L57" s="56">
        <f t="shared" si="8"/>
        <v>380474.90847586578</v>
      </c>
      <c r="M57" s="56">
        <f t="shared" si="9"/>
        <v>1024.3555228196387</v>
      </c>
      <c r="N57" s="56">
        <f t="shared" si="10"/>
        <v>1485.6439325077883</v>
      </c>
      <c r="O57" s="56">
        <f t="shared" si="3"/>
        <v>380013.62006617762</v>
      </c>
      <c r="U57" s="55" t="s">
        <v>305</v>
      </c>
      <c r="V57" s="56">
        <f t="shared" si="11"/>
        <v>377371.97995820577</v>
      </c>
      <c r="W57" s="56">
        <f t="shared" si="4"/>
        <v>1016.0014845028618</v>
      </c>
      <c r="X57" s="56">
        <f t="shared" si="5"/>
        <v>1550.5978712377612</v>
      </c>
      <c r="Y57" s="56">
        <f t="shared" si="6"/>
        <v>376837.38357147085</v>
      </c>
    </row>
    <row r="58" spans="1:25">
      <c r="A58" s="55" t="s">
        <v>306</v>
      </c>
      <c r="B58" s="57">
        <f t="shared" si="7"/>
        <v>359619.58578170021</v>
      </c>
      <c r="C58" s="57">
        <f t="shared" si="0"/>
        <v>2097.780917059918</v>
      </c>
      <c r="D58" s="57">
        <f t="shared" si="1"/>
        <v>3101.1957424755224</v>
      </c>
      <c r="E58" s="57">
        <f t="shared" si="2"/>
        <v>358616.17095628462</v>
      </c>
      <c r="K58" s="55" t="s">
        <v>307</v>
      </c>
      <c r="L58" s="56">
        <f t="shared" si="8"/>
        <v>380013.62006617762</v>
      </c>
      <c r="M58" s="56">
        <f t="shared" si="9"/>
        <v>1023.1135924858629</v>
      </c>
      <c r="N58" s="56">
        <f t="shared" si="10"/>
        <v>1485.6439325077883</v>
      </c>
      <c r="O58" s="56">
        <f t="shared" si="3"/>
        <v>379551.08972615568</v>
      </c>
      <c r="U58" s="55" t="s">
        <v>307</v>
      </c>
      <c r="V58" s="56">
        <f t="shared" si="11"/>
        <v>376837.38357147085</v>
      </c>
      <c r="W58" s="56">
        <f t="shared" si="4"/>
        <v>1014.5621865385755</v>
      </c>
      <c r="X58" s="56">
        <f t="shared" si="5"/>
        <v>1550.5978712377612</v>
      </c>
      <c r="Y58" s="56">
        <f t="shared" si="6"/>
        <v>376301.34788677166</v>
      </c>
    </row>
    <row r="59" spans="1:25">
      <c r="A59" s="55" t="s">
        <v>308</v>
      </c>
      <c r="B59" s="57">
        <f t="shared" si="7"/>
        <v>358616.17095628462</v>
      </c>
      <c r="C59" s="57">
        <f t="shared" si="0"/>
        <v>2091.9276639116606</v>
      </c>
      <c r="D59" s="57">
        <f t="shared" si="1"/>
        <v>3101.1957424755224</v>
      </c>
      <c r="E59" s="57">
        <f t="shared" si="2"/>
        <v>357606.90287772077</v>
      </c>
      <c r="K59" s="55" t="s">
        <v>309</v>
      </c>
      <c r="L59" s="56">
        <f t="shared" si="8"/>
        <v>379551.08972615568</v>
      </c>
      <c r="M59" s="56">
        <f t="shared" si="9"/>
        <v>1021.8683184934962</v>
      </c>
      <c r="N59" s="56">
        <f t="shared" si="10"/>
        <v>1485.6439325077883</v>
      </c>
      <c r="O59" s="56">
        <f t="shared" si="3"/>
        <v>379087.31411214138</v>
      </c>
      <c r="U59" s="55" t="s">
        <v>309</v>
      </c>
      <c r="V59" s="56">
        <f t="shared" si="11"/>
        <v>376301.34788677166</v>
      </c>
      <c r="W59" s="56">
        <f t="shared" si="4"/>
        <v>1013.1190135413084</v>
      </c>
      <c r="X59" s="56">
        <f t="shared" si="5"/>
        <v>1550.5978712377612</v>
      </c>
      <c r="Y59" s="56">
        <f t="shared" si="6"/>
        <v>375763.8690290752</v>
      </c>
    </row>
    <row r="60" spans="1:25">
      <c r="A60" s="55" t="s">
        <v>310</v>
      </c>
      <c r="B60" s="57">
        <f t="shared" si="7"/>
        <v>357606.90287772077</v>
      </c>
      <c r="C60" s="57">
        <f t="shared" si="0"/>
        <v>2086.0402667867047</v>
      </c>
      <c r="D60" s="57">
        <f t="shared" si="1"/>
        <v>3101.1957424755224</v>
      </c>
      <c r="E60" s="57">
        <f t="shared" si="2"/>
        <v>356591.74740203196</v>
      </c>
      <c r="K60" s="55" t="s">
        <v>311</v>
      </c>
      <c r="L60" s="56">
        <f t="shared" si="8"/>
        <v>379087.31411214138</v>
      </c>
      <c r="M60" s="56">
        <f t="shared" si="9"/>
        <v>1020.6196918403807</v>
      </c>
      <c r="N60" s="56">
        <f t="shared" si="10"/>
        <v>1485.6439325077883</v>
      </c>
      <c r="O60" s="56">
        <f t="shared" si="3"/>
        <v>378622.28987147397</v>
      </c>
      <c r="U60" s="55" t="s">
        <v>311</v>
      </c>
      <c r="V60" s="56">
        <f t="shared" si="11"/>
        <v>375763.8690290752</v>
      </c>
      <c r="W60" s="56">
        <f t="shared" si="4"/>
        <v>1011.6719550782796</v>
      </c>
      <c r="X60" s="56">
        <f t="shared" si="5"/>
        <v>1550.5978712377612</v>
      </c>
      <c r="Y60" s="56">
        <f t="shared" si="6"/>
        <v>375224.94311291567</v>
      </c>
    </row>
    <row r="61" spans="1:25">
      <c r="A61" s="55" t="s">
        <v>312</v>
      </c>
      <c r="B61" s="57">
        <f t="shared" si="7"/>
        <v>356591.74740203196</v>
      </c>
      <c r="C61" s="57">
        <f t="shared" si="0"/>
        <v>2080.1185265118534</v>
      </c>
      <c r="D61" s="57">
        <f t="shared" si="1"/>
        <v>3101.1957424755224</v>
      </c>
      <c r="E61" s="57">
        <f t="shared" si="2"/>
        <v>355570.67018606828</v>
      </c>
      <c r="K61" s="55" t="s">
        <v>313</v>
      </c>
      <c r="L61" s="56">
        <f t="shared" si="8"/>
        <v>378622.28987147397</v>
      </c>
      <c r="M61" s="56">
        <f t="shared" si="9"/>
        <v>1019.3677035001224</v>
      </c>
      <c r="N61" s="56">
        <f t="shared" si="10"/>
        <v>1485.6439325077883</v>
      </c>
      <c r="O61" s="56">
        <f t="shared" si="3"/>
        <v>378156.01364246634</v>
      </c>
      <c r="U61" s="55" t="s">
        <v>313</v>
      </c>
      <c r="V61" s="56">
        <f t="shared" si="11"/>
        <v>375224.94311291567</v>
      </c>
      <c r="W61" s="56">
        <f t="shared" si="4"/>
        <v>1010.2210006886193</v>
      </c>
      <c r="X61" s="56">
        <f t="shared" si="5"/>
        <v>1550.5978712377612</v>
      </c>
      <c r="Y61" s="56">
        <f t="shared" si="6"/>
        <v>374684.56624236651</v>
      </c>
    </row>
    <row r="62" spans="1:25">
      <c r="A62" s="55" t="s">
        <v>314</v>
      </c>
      <c r="B62" s="57">
        <f t="shared" si="7"/>
        <v>355570.67018606828</v>
      </c>
      <c r="C62" s="57">
        <f t="shared" si="0"/>
        <v>2074.1622427520651</v>
      </c>
      <c r="D62" s="57">
        <f t="shared" si="1"/>
        <v>3101.1957424755224</v>
      </c>
      <c r="E62" s="57">
        <f t="shared" si="2"/>
        <v>354543.63668634486</v>
      </c>
      <c r="K62" s="55" t="s">
        <v>315</v>
      </c>
      <c r="L62" s="56">
        <f t="shared" si="8"/>
        <v>378156.01364246634</v>
      </c>
      <c r="M62" s="56">
        <f t="shared" si="9"/>
        <v>1018.1123444220249</v>
      </c>
      <c r="N62" s="56">
        <f t="shared" si="10"/>
        <v>1485.6439325077883</v>
      </c>
      <c r="O62" s="56">
        <f t="shared" si="3"/>
        <v>377688.48205438058</v>
      </c>
      <c r="U62" s="55" t="s">
        <v>315</v>
      </c>
      <c r="V62" s="56">
        <f t="shared" si="11"/>
        <v>374684.56624236651</v>
      </c>
      <c r="W62" s="56">
        <f t="shared" si="4"/>
        <v>1008.7661398832946</v>
      </c>
      <c r="X62" s="56">
        <f t="shared" si="5"/>
        <v>1550.5978712377612</v>
      </c>
      <c r="Y62" s="56">
        <f t="shared" si="6"/>
        <v>374142.73451101204</v>
      </c>
    </row>
    <row r="63" spans="1:25">
      <c r="A63" s="55" t="s">
        <v>316</v>
      </c>
      <c r="B63" s="57">
        <f t="shared" si="7"/>
        <v>354543.63668634486</v>
      </c>
      <c r="C63" s="57">
        <f t="shared" si="0"/>
        <v>2068.1712140036784</v>
      </c>
      <c r="D63" s="57">
        <f t="shared" si="1"/>
        <v>3101.1957424755224</v>
      </c>
      <c r="E63" s="57">
        <f t="shared" si="2"/>
        <v>353510.61215787305</v>
      </c>
      <c r="K63" s="55" t="s">
        <v>317</v>
      </c>
      <c r="L63" s="56">
        <f t="shared" si="8"/>
        <v>377688.48205438058</v>
      </c>
      <c r="M63" s="56">
        <f t="shared" si="9"/>
        <v>1016.8536055310248</v>
      </c>
      <c r="N63" s="56">
        <f t="shared" si="10"/>
        <v>1485.6439325077883</v>
      </c>
      <c r="O63" s="56">
        <f t="shared" si="3"/>
        <v>377219.69172740384</v>
      </c>
      <c r="U63" s="55" t="s">
        <v>317</v>
      </c>
      <c r="V63" s="56">
        <f t="shared" si="11"/>
        <v>374142.73451101204</v>
      </c>
      <c r="W63" s="56">
        <f t="shared" si="4"/>
        <v>1007.3073621450325</v>
      </c>
      <c r="X63" s="56">
        <f t="shared" si="5"/>
        <v>1550.5978712377612</v>
      </c>
      <c r="Y63" s="56">
        <f t="shared" si="6"/>
        <v>373599.4440019193</v>
      </c>
    </row>
    <row r="64" spans="1:25">
      <c r="A64" s="55" t="s">
        <v>318</v>
      </c>
      <c r="B64" s="57">
        <f t="shared" si="7"/>
        <v>353510.61215787305</v>
      </c>
      <c r="C64" s="57">
        <f t="shared" si="0"/>
        <v>2062.1452375875929</v>
      </c>
      <c r="D64" s="57">
        <f t="shared" si="1"/>
        <v>3101.1957424755224</v>
      </c>
      <c r="E64" s="57">
        <f t="shared" si="2"/>
        <v>352471.56165298511</v>
      </c>
      <c r="K64" s="55" t="s">
        <v>319</v>
      </c>
      <c r="L64" s="56">
        <f t="shared" si="8"/>
        <v>377219.69172740384</v>
      </c>
      <c r="M64" s="56">
        <f t="shared" si="9"/>
        <v>1015.5914777276258</v>
      </c>
      <c r="N64" s="56">
        <f t="shared" si="10"/>
        <v>1485.6439325077883</v>
      </c>
      <c r="O64" s="56">
        <f t="shared" si="3"/>
        <v>376749.6392726237</v>
      </c>
      <c r="U64" s="55" t="s">
        <v>319</v>
      </c>
      <c r="V64" s="56">
        <f t="shared" si="11"/>
        <v>373599.4440019193</v>
      </c>
      <c r="W64" s="56">
        <f t="shared" si="4"/>
        <v>1005.8446569282444</v>
      </c>
      <c r="X64" s="56">
        <f t="shared" si="5"/>
        <v>1550.5978712377612</v>
      </c>
      <c r="Y64" s="56">
        <f t="shared" si="6"/>
        <v>373054.69078760978</v>
      </c>
    </row>
    <row r="65" spans="1:25">
      <c r="A65" s="55" t="s">
        <v>320</v>
      </c>
      <c r="B65" s="57">
        <f t="shared" si="7"/>
        <v>352471.56165298511</v>
      </c>
      <c r="C65" s="57">
        <f t="shared" si="0"/>
        <v>2056.0841096424133</v>
      </c>
      <c r="D65" s="57">
        <f t="shared" si="1"/>
        <v>3101.1957424755224</v>
      </c>
      <c r="E65" s="57">
        <f t="shared" si="2"/>
        <v>351426.45002015203</v>
      </c>
      <c r="K65" s="55" t="s">
        <v>321</v>
      </c>
      <c r="L65" s="56">
        <f t="shared" si="8"/>
        <v>376749.6392726237</v>
      </c>
      <c r="M65" s="56">
        <f t="shared" si="9"/>
        <v>1014.3259518878332</v>
      </c>
      <c r="N65" s="56">
        <f t="shared" si="10"/>
        <v>1485.6439325077883</v>
      </c>
      <c r="O65" s="56">
        <f t="shared" si="3"/>
        <v>376278.32129200373</v>
      </c>
      <c r="U65" s="55" t="s">
        <v>321</v>
      </c>
      <c r="V65" s="56">
        <f t="shared" si="11"/>
        <v>373054.69078760978</v>
      </c>
      <c r="W65" s="56">
        <f t="shared" si="4"/>
        <v>1004.3780136589495</v>
      </c>
      <c r="X65" s="56">
        <f t="shared" si="5"/>
        <v>1550.5978712377612</v>
      </c>
      <c r="Y65" s="56">
        <f t="shared" si="6"/>
        <v>372508.47093003098</v>
      </c>
    </row>
    <row r="66" spans="1:25">
      <c r="A66" s="55" t="s">
        <v>322</v>
      </c>
      <c r="B66" s="57">
        <f t="shared" si="7"/>
        <v>351426.45002015203</v>
      </c>
      <c r="C66" s="57">
        <f t="shared" si="0"/>
        <v>2049.9876251175538</v>
      </c>
      <c r="D66" s="57">
        <f t="shared" si="1"/>
        <v>3101.1957424755224</v>
      </c>
      <c r="E66" s="57">
        <f t="shared" si="2"/>
        <v>350375.24190279405</v>
      </c>
      <c r="K66" s="55" t="s">
        <v>323</v>
      </c>
      <c r="L66" s="56">
        <f t="shared" si="8"/>
        <v>376278.32129200373</v>
      </c>
      <c r="M66" s="56">
        <f t="shared" si="9"/>
        <v>1013.0570188630871</v>
      </c>
      <c r="N66" s="56">
        <f t="shared" si="10"/>
        <v>1485.6439325077883</v>
      </c>
      <c r="O66" s="56">
        <f t="shared" si="3"/>
        <v>375805.73437835905</v>
      </c>
      <c r="U66" s="55" t="s">
        <v>323</v>
      </c>
      <c r="V66" s="56">
        <f t="shared" si="11"/>
        <v>372508.47093003098</v>
      </c>
      <c r="W66" s="56">
        <f t="shared" si="4"/>
        <v>1002.9074217346989</v>
      </c>
      <c r="X66" s="56">
        <f t="shared" si="5"/>
        <v>1550.5978712377612</v>
      </c>
      <c r="Y66" s="56">
        <f t="shared" si="6"/>
        <v>371960.7804805279</v>
      </c>
    </row>
    <row r="67" spans="1:25">
      <c r="A67" s="55" t="s">
        <v>324</v>
      </c>
      <c r="B67" s="57">
        <f t="shared" si="7"/>
        <v>350375.24190279405</v>
      </c>
      <c r="C67" s="57">
        <f t="shared" si="0"/>
        <v>2043.8555777662987</v>
      </c>
      <c r="D67" s="57">
        <f t="shared" si="1"/>
        <v>3101.1957424755224</v>
      </c>
      <c r="E67" s="57">
        <f t="shared" si="2"/>
        <v>349317.90173808485</v>
      </c>
      <c r="K67" s="55" t="s">
        <v>325</v>
      </c>
      <c r="L67" s="56">
        <f t="shared" si="8"/>
        <v>375805.73437835905</v>
      </c>
      <c r="M67" s="56">
        <f t="shared" si="9"/>
        <v>1011.7846694801975</v>
      </c>
      <c r="N67" s="56">
        <f t="shared" si="10"/>
        <v>1485.6439325077883</v>
      </c>
      <c r="O67" s="56">
        <f t="shared" si="3"/>
        <v>375331.87511533144</v>
      </c>
      <c r="U67" s="55" t="s">
        <v>325</v>
      </c>
      <c r="V67" s="56">
        <f t="shared" si="11"/>
        <v>371960.7804805279</v>
      </c>
      <c r="W67" s="56">
        <f t="shared" si="4"/>
        <v>1001.4328705244983</v>
      </c>
      <c r="X67" s="56">
        <f t="shared" si="5"/>
        <v>1550.5978712377612</v>
      </c>
      <c r="Y67" s="56">
        <f t="shared" si="6"/>
        <v>371411.61547981459</v>
      </c>
    </row>
    <row r="68" spans="1:25">
      <c r="A68" s="55" t="s">
        <v>326</v>
      </c>
      <c r="B68" s="57">
        <f t="shared" si="7"/>
        <v>349317.90173808485</v>
      </c>
      <c r="C68" s="57">
        <f t="shared" si="0"/>
        <v>2037.6877601388285</v>
      </c>
      <c r="D68" s="57">
        <f t="shared" si="1"/>
        <v>3101.1957424755224</v>
      </c>
      <c r="E68" s="57">
        <f t="shared" si="2"/>
        <v>348254.39375574817</v>
      </c>
      <c r="K68" s="55" t="s">
        <v>327</v>
      </c>
      <c r="L68" s="56">
        <f t="shared" si="8"/>
        <v>375331.87511533144</v>
      </c>
      <c r="M68" s="56">
        <f t="shared" si="9"/>
        <v>1010.5088945412771</v>
      </c>
      <c r="N68" s="56">
        <f t="shared" si="10"/>
        <v>1485.6439325077883</v>
      </c>
      <c r="O68" s="56">
        <f t="shared" si="3"/>
        <v>374856.74007736496</v>
      </c>
      <c r="U68" s="55" t="s">
        <v>327</v>
      </c>
      <c r="V68" s="56">
        <f t="shared" si="11"/>
        <v>371411.61547981459</v>
      </c>
      <c r="W68" s="56">
        <f t="shared" si="4"/>
        <v>999.95434936873176</v>
      </c>
      <c r="X68" s="56">
        <f t="shared" si="5"/>
        <v>1550.5978712377612</v>
      </c>
      <c r="Y68" s="56">
        <f t="shared" si="6"/>
        <v>370860.97195794556</v>
      </c>
    </row>
    <row r="69" spans="1:25">
      <c r="A69" s="55" t="s">
        <v>328</v>
      </c>
      <c r="B69" s="57">
        <f t="shared" si="7"/>
        <v>348254.39375574817</v>
      </c>
      <c r="C69" s="57">
        <f t="shared" si="0"/>
        <v>2031.4839635751978</v>
      </c>
      <c r="D69" s="57">
        <f t="shared" si="1"/>
        <v>3101.1957424755224</v>
      </c>
      <c r="E69" s="57">
        <f t="shared" si="2"/>
        <v>347184.68197684787</v>
      </c>
      <c r="K69" s="55" t="s">
        <v>329</v>
      </c>
      <c r="L69" s="56">
        <f t="shared" si="8"/>
        <v>374856.74007736496</v>
      </c>
      <c r="M69" s="56">
        <f t="shared" si="9"/>
        <v>1009.229684823675</v>
      </c>
      <c r="N69" s="56">
        <f t="shared" si="10"/>
        <v>1485.6439325077883</v>
      </c>
      <c r="O69" s="56">
        <f t="shared" si="3"/>
        <v>374380.32582968083</v>
      </c>
      <c r="U69" s="55" t="s">
        <v>329</v>
      </c>
      <c r="V69" s="56">
        <f t="shared" si="11"/>
        <v>370860.97195794556</v>
      </c>
      <c r="W69" s="56">
        <f t="shared" si="4"/>
        <v>998.47184757908428</v>
      </c>
      <c r="X69" s="56">
        <f t="shared" si="5"/>
        <v>1550.5978712377612</v>
      </c>
      <c r="Y69" s="56">
        <f t="shared" si="6"/>
        <v>370308.84593428683</v>
      </c>
    </row>
    <row r="70" spans="1:25">
      <c r="A70" s="55" t="s">
        <v>330</v>
      </c>
      <c r="B70" s="57">
        <f t="shared" si="7"/>
        <v>347184.68197684787</v>
      </c>
      <c r="C70" s="57">
        <f t="shared" si="0"/>
        <v>2025.2439781982794</v>
      </c>
      <c r="D70" s="57">
        <f t="shared" si="1"/>
        <v>3101.1957424755224</v>
      </c>
      <c r="E70" s="57">
        <f t="shared" si="2"/>
        <v>346108.73021257063</v>
      </c>
      <c r="K70" s="55" t="s">
        <v>331</v>
      </c>
      <c r="L70" s="56">
        <f t="shared" si="8"/>
        <v>374380.32582968083</v>
      </c>
      <c r="M70" s="56">
        <f t="shared" si="9"/>
        <v>1007.9470310799101</v>
      </c>
      <c r="N70" s="56">
        <f t="shared" si="10"/>
        <v>1485.6439325077883</v>
      </c>
      <c r="O70" s="56">
        <f t="shared" si="3"/>
        <v>373902.62892825296</v>
      </c>
      <c r="U70" s="55" t="s">
        <v>331</v>
      </c>
      <c r="V70" s="56">
        <f t="shared" si="11"/>
        <v>370308.84593428683</v>
      </c>
      <c r="W70" s="56">
        <f t="shared" si="4"/>
        <v>996.9853544384647</v>
      </c>
      <c r="X70" s="56">
        <f t="shared" si="5"/>
        <v>1550.5978712377612</v>
      </c>
      <c r="Y70" s="56">
        <f t="shared" si="6"/>
        <v>369755.23341748753</v>
      </c>
    </row>
    <row r="71" spans="1:25">
      <c r="A71" s="55" t="s">
        <v>332</v>
      </c>
      <c r="B71" s="57">
        <f t="shared" si="7"/>
        <v>346108.73021257063</v>
      </c>
      <c r="C71" s="57">
        <f t="shared" si="0"/>
        <v>2018.967592906662</v>
      </c>
      <c r="D71" s="57">
        <f t="shared" si="1"/>
        <v>3101.1957424755224</v>
      </c>
      <c r="E71" s="57">
        <f t="shared" si="2"/>
        <v>345026.5020630018</v>
      </c>
      <c r="K71" s="55" t="s">
        <v>333</v>
      </c>
      <c r="L71" s="56">
        <f t="shared" si="8"/>
        <v>373902.62892825296</v>
      </c>
      <c r="M71" s="56">
        <f t="shared" si="9"/>
        <v>1006.6609240376042</v>
      </c>
      <c r="N71" s="56">
        <f t="shared" si="10"/>
        <v>1485.6439325077883</v>
      </c>
      <c r="O71" s="56">
        <f t="shared" si="3"/>
        <v>373423.64591978281</v>
      </c>
      <c r="U71" s="55" t="s">
        <v>333</v>
      </c>
      <c r="V71" s="56">
        <f t="shared" si="11"/>
        <v>369755.23341748753</v>
      </c>
      <c r="W71" s="56">
        <f t="shared" si="4"/>
        <v>995.49485920092809</v>
      </c>
      <c r="X71" s="56">
        <f t="shared" si="5"/>
        <v>1550.5978712377612</v>
      </c>
      <c r="Y71" s="56">
        <f t="shared" si="6"/>
        <v>369200.13040545065</v>
      </c>
    </row>
    <row r="72" spans="1:25">
      <c r="A72" s="55" t="s">
        <v>334</v>
      </c>
      <c r="B72" s="57">
        <f t="shared" si="7"/>
        <v>345026.5020630018</v>
      </c>
      <c r="C72" s="57">
        <f t="shared" si="0"/>
        <v>2012.6545953675106</v>
      </c>
      <c r="D72" s="57">
        <f t="shared" si="1"/>
        <v>3101.1957424755224</v>
      </c>
      <c r="E72" s="57">
        <f t="shared" si="2"/>
        <v>343937.96091589378</v>
      </c>
      <c r="K72" s="55" t="s">
        <v>335</v>
      </c>
      <c r="L72" s="56">
        <f t="shared" si="8"/>
        <v>373423.64591978281</v>
      </c>
      <c r="M72" s="56">
        <f t="shared" si="9"/>
        <v>1005.3713543994154</v>
      </c>
      <c r="N72" s="56">
        <f t="shared" si="10"/>
        <v>1485.6439325077883</v>
      </c>
      <c r="O72" s="56">
        <f t="shared" si="3"/>
        <v>372943.37334167445</v>
      </c>
      <c r="U72" s="55" t="s">
        <v>335</v>
      </c>
      <c r="V72" s="56">
        <f t="shared" si="11"/>
        <v>369200.13040545065</v>
      </c>
      <c r="W72" s="56">
        <f t="shared" si="4"/>
        <v>994.00035109159796</v>
      </c>
      <c r="X72" s="56">
        <f t="shared" si="5"/>
        <v>1550.5978712377612</v>
      </c>
      <c r="Y72" s="56">
        <f t="shared" si="6"/>
        <v>368643.53288530448</v>
      </c>
    </row>
    <row r="73" spans="1:25">
      <c r="A73" s="55" t="s">
        <v>336</v>
      </c>
      <c r="B73" s="57">
        <f t="shared" si="7"/>
        <v>343937.96091589378</v>
      </c>
      <c r="C73" s="57">
        <f t="shared" si="0"/>
        <v>2006.3047720093805</v>
      </c>
      <c r="D73" s="57">
        <f t="shared" si="1"/>
        <v>3101.1957424755224</v>
      </c>
      <c r="E73" s="57">
        <f t="shared" si="2"/>
        <v>342843.06994542765</v>
      </c>
      <c r="K73" s="55" t="s">
        <v>337</v>
      </c>
      <c r="L73" s="56">
        <f t="shared" si="8"/>
        <v>372943.37334167445</v>
      </c>
      <c r="M73" s="56">
        <f t="shared" si="9"/>
        <v>1004.0783128429698</v>
      </c>
      <c r="N73" s="56">
        <f t="shared" si="10"/>
        <v>1485.6439325077883</v>
      </c>
      <c r="O73" s="56">
        <f t="shared" si="3"/>
        <v>372461.80772200966</v>
      </c>
      <c r="U73" s="55" t="s">
        <v>337</v>
      </c>
      <c r="V73" s="56">
        <f t="shared" si="11"/>
        <v>368643.53288530448</v>
      </c>
      <c r="W73" s="56">
        <f t="shared" si="4"/>
        <v>992.50181930658914</v>
      </c>
      <c r="X73" s="56">
        <f t="shared" si="5"/>
        <v>1550.5978712377612</v>
      </c>
      <c r="Y73" s="56">
        <f t="shared" si="6"/>
        <v>368085.43683337327</v>
      </c>
    </row>
    <row r="74" spans="1:25">
      <c r="A74" s="55" t="s">
        <v>338</v>
      </c>
      <c r="B74" s="57">
        <f t="shared" si="7"/>
        <v>342843.06994542765</v>
      </c>
      <c r="C74" s="57">
        <f t="shared" si="0"/>
        <v>1999.9179080149947</v>
      </c>
      <c r="D74" s="57">
        <f t="shared" si="1"/>
        <v>3101.1957424755224</v>
      </c>
      <c r="E74" s="57">
        <f t="shared" si="2"/>
        <v>341741.79211096716</v>
      </c>
      <c r="K74" s="55" t="s">
        <v>339</v>
      </c>
      <c r="L74" s="56">
        <f t="shared" si="8"/>
        <v>372461.80772200966</v>
      </c>
      <c r="M74" s="56">
        <f t="shared" si="9"/>
        <v>1002.7817900207954</v>
      </c>
      <c r="N74" s="56">
        <f t="shared" si="10"/>
        <v>1485.6439325077883</v>
      </c>
      <c r="O74" s="56">
        <f t="shared" si="3"/>
        <v>371978.9455795227</v>
      </c>
      <c r="U74" s="55" t="s">
        <v>339</v>
      </c>
      <c r="V74" s="56">
        <f t="shared" si="11"/>
        <v>368085.43683337327</v>
      </c>
      <c r="W74" s="56">
        <f t="shared" si="4"/>
        <v>990.99925301292819</v>
      </c>
      <c r="X74" s="56">
        <f t="shared" si="5"/>
        <v>1550.5978712377612</v>
      </c>
      <c r="Y74" s="56">
        <f t="shared" si="6"/>
        <v>367525.83821514843</v>
      </c>
    </row>
    <row r="75" spans="1:25">
      <c r="A75" s="55" t="s">
        <v>340</v>
      </c>
      <c r="B75" s="57">
        <f t="shared" si="7"/>
        <v>341741.79211096716</v>
      </c>
      <c r="C75" s="57">
        <f t="shared" si="0"/>
        <v>1993.4937873139752</v>
      </c>
      <c r="D75" s="57">
        <f t="shared" si="1"/>
        <v>3101.1957424755224</v>
      </c>
      <c r="E75" s="57">
        <f t="shared" si="2"/>
        <v>340634.09015580564</v>
      </c>
      <c r="K75" s="55" t="s">
        <v>341</v>
      </c>
      <c r="L75" s="56">
        <f t="shared" si="8"/>
        <v>371978.9455795227</v>
      </c>
      <c r="M75" s="56">
        <f t="shared" si="9"/>
        <v>1001.4817765602535</v>
      </c>
      <c r="N75" s="56">
        <f t="shared" si="10"/>
        <v>1485.6439325077883</v>
      </c>
      <c r="O75" s="56">
        <f t="shared" si="3"/>
        <v>371494.78342357517</v>
      </c>
      <c r="U75" s="55" t="s">
        <v>341</v>
      </c>
      <c r="V75" s="56">
        <f t="shared" si="11"/>
        <v>367525.83821514843</v>
      </c>
      <c r="W75" s="56">
        <f t="shared" si="4"/>
        <v>989.4926413484767</v>
      </c>
      <c r="X75" s="56">
        <f t="shared" si="5"/>
        <v>1550.5978712377612</v>
      </c>
      <c r="Y75" s="56">
        <f t="shared" si="6"/>
        <v>366964.73298525909</v>
      </c>
    </row>
    <row r="76" spans="1:25">
      <c r="A76" s="55" t="s">
        <v>342</v>
      </c>
      <c r="B76" s="57">
        <f t="shared" si="7"/>
        <v>340634.09015580564</v>
      </c>
      <c r="C76" s="57">
        <f t="shared" si="0"/>
        <v>1987.0321925755329</v>
      </c>
      <c r="D76" s="57">
        <f t="shared" si="1"/>
        <v>3101.1957424755224</v>
      </c>
      <c r="E76" s="57">
        <f t="shared" si="2"/>
        <v>339519.92660590564</v>
      </c>
      <c r="K76" s="55" t="s">
        <v>343</v>
      </c>
      <c r="L76" s="56">
        <f t="shared" si="8"/>
        <v>371494.78342357517</v>
      </c>
      <c r="M76" s="56">
        <f t="shared" si="9"/>
        <v>1000.1782630634717</v>
      </c>
      <c r="N76" s="56">
        <f t="shared" si="10"/>
        <v>1485.6439325077883</v>
      </c>
      <c r="O76" s="56">
        <f t="shared" si="3"/>
        <v>371009.31775413087</v>
      </c>
      <c r="U76" s="55" t="s">
        <v>343</v>
      </c>
      <c r="V76" s="56">
        <f t="shared" si="11"/>
        <v>366964.73298525909</v>
      </c>
      <c r="W76" s="56">
        <f t="shared" si="4"/>
        <v>987.98197342185154</v>
      </c>
      <c r="X76" s="56">
        <f t="shared" si="5"/>
        <v>1550.5978712377612</v>
      </c>
      <c r="Y76" s="56">
        <f t="shared" si="6"/>
        <v>366402.11708744318</v>
      </c>
    </row>
    <row r="77" spans="1:25">
      <c r="A77" s="55" t="s">
        <v>344</v>
      </c>
      <c r="B77" s="57">
        <f t="shared" si="7"/>
        <v>339519.92660590564</v>
      </c>
      <c r="C77" s="57">
        <f t="shared" ref="C77:C140" si="12">B77*B$7</f>
        <v>1980.5329052011164</v>
      </c>
      <c r="D77" s="57">
        <f t="shared" ref="D77:D140" si="13">B$9</f>
        <v>3101.1957424755224</v>
      </c>
      <c r="E77" s="57">
        <f t="shared" ref="E77:E140" si="14">B77+C77-D77</f>
        <v>338399.26376863127</v>
      </c>
      <c r="K77" s="55" t="s">
        <v>345</v>
      </c>
      <c r="L77" s="56">
        <f t="shared" si="8"/>
        <v>371009.31775413087</v>
      </c>
      <c r="M77" s="56">
        <f t="shared" si="9"/>
        <v>998.87124010727553</v>
      </c>
      <c r="N77" s="56">
        <f t="shared" si="10"/>
        <v>1485.6439325077883</v>
      </c>
      <c r="O77" s="56">
        <f t="shared" ref="O77:O140" si="15">L77+M77-N77</f>
        <v>370522.54506173037</v>
      </c>
      <c r="U77" s="55" t="s">
        <v>345</v>
      </c>
      <c r="V77" s="56">
        <f t="shared" si="11"/>
        <v>366402.11708744318</v>
      </c>
      <c r="W77" s="56">
        <f t="shared" ref="W77:W140" si="16">V77*V$7</f>
        <v>986.46723831234715</v>
      </c>
      <c r="X77" s="56">
        <f t="shared" ref="X77:X140" si="17">V$9</f>
        <v>1550.5978712377612</v>
      </c>
      <c r="Y77" s="56">
        <f t="shared" ref="Y77:Y140" si="18">V77+W77-X77</f>
        <v>365837.98645451776</v>
      </c>
    </row>
    <row r="78" spans="1:25">
      <c r="A78" s="55" t="s">
        <v>346</v>
      </c>
      <c r="B78" s="57">
        <f t="shared" ref="B78:B141" si="19">E77</f>
        <v>338399.26376863127</v>
      </c>
      <c r="C78" s="57">
        <f t="shared" si="12"/>
        <v>1973.9957053170158</v>
      </c>
      <c r="D78" s="57">
        <f t="shared" si="13"/>
        <v>3101.1957424755224</v>
      </c>
      <c r="E78" s="57">
        <f t="shared" si="14"/>
        <v>337272.06373147276</v>
      </c>
      <c r="K78" s="55" t="s">
        <v>347</v>
      </c>
      <c r="L78" s="56">
        <f t="shared" ref="L78:L141" si="20">O77</f>
        <v>370522.54506173037</v>
      </c>
      <c r="M78" s="56">
        <f t="shared" ref="M78:M141" si="21">L78*L$7</f>
        <v>997.56069824312033</v>
      </c>
      <c r="N78" s="56">
        <f t="shared" ref="N78:N141" si="22">L$9</f>
        <v>1485.6439325077883</v>
      </c>
      <c r="O78" s="56">
        <f t="shared" si="15"/>
        <v>370034.46182746574</v>
      </c>
      <c r="U78" s="55" t="s">
        <v>347</v>
      </c>
      <c r="V78" s="56">
        <f t="shared" ref="V78:V141" si="23">Y77</f>
        <v>365837.98645451776</v>
      </c>
      <c r="W78" s="56">
        <f t="shared" si="16"/>
        <v>984.9484250698556</v>
      </c>
      <c r="X78" s="56">
        <f t="shared" si="17"/>
        <v>1550.5978712377612</v>
      </c>
      <c r="Y78" s="56">
        <f t="shared" si="18"/>
        <v>365272.33700834983</v>
      </c>
    </row>
    <row r="79" spans="1:25">
      <c r="A79" s="55" t="s">
        <v>348</v>
      </c>
      <c r="B79" s="57">
        <f t="shared" si="19"/>
        <v>337272.06373147276</v>
      </c>
      <c r="C79" s="57">
        <f t="shared" si="12"/>
        <v>1967.4203717669245</v>
      </c>
      <c r="D79" s="57">
        <f t="shared" si="13"/>
        <v>3101.1957424755224</v>
      </c>
      <c r="E79" s="57">
        <f t="shared" si="14"/>
        <v>336138.28836076416</v>
      </c>
      <c r="K79" s="55" t="s">
        <v>349</v>
      </c>
      <c r="L79" s="56">
        <f t="shared" si="20"/>
        <v>370034.46182746574</v>
      </c>
      <c r="M79" s="56">
        <f t="shared" si="21"/>
        <v>996.24662799702321</v>
      </c>
      <c r="N79" s="56">
        <f t="shared" si="22"/>
        <v>1485.6439325077883</v>
      </c>
      <c r="O79" s="56">
        <f t="shared" si="15"/>
        <v>369545.06452295498</v>
      </c>
      <c r="U79" s="55" t="s">
        <v>349</v>
      </c>
      <c r="V79" s="56">
        <f t="shared" si="23"/>
        <v>365272.33700834983</v>
      </c>
      <c r="W79" s="56">
        <f t="shared" si="16"/>
        <v>983.42552271478814</v>
      </c>
      <c r="X79" s="56">
        <f t="shared" si="17"/>
        <v>1550.5978712377612</v>
      </c>
      <c r="Y79" s="56">
        <f t="shared" si="18"/>
        <v>364705.16465982684</v>
      </c>
    </row>
    <row r="80" spans="1:25">
      <c r="A80" s="55" t="s">
        <v>350</v>
      </c>
      <c r="B80" s="57">
        <f t="shared" si="19"/>
        <v>336138.28836076416</v>
      </c>
      <c r="C80" s="57">
        <f t="shared" si="12"/>
        <v>1960.8066821044576</v>
      </c>
      <c r="D80" s="57">
        <f t="shared" si="13"/>
        <v>3101.1957424755224</v>
      </c>
      <c r="E80" s="57">
        <f t="shared" si="14"/>
        <v>334997.89930039312</v>
      </c>
      <c r="K80" s="55" t="s">
        <v>351</v>
      </c>
      <c r="L80" s="56">
        <f t="shared" si="20"/>
        <v>369545.06452295498</v>
      </c>
      <c r="M80" s="56">
        <f t="shared" si="21"/>
        <v>994.92901986949425</v>
      </c>
      <c r="N80" s="56">
        <f t="shared" si="22"/>
        <v>1485.6439325077883</v>
      </c>
      <c r="O80" s="56">
        <f t="shared" si="15"/>
        <v>369054.34961031668</v>
      </c>
      <c r="U80" s="55" t="s">
        <v>351</v>
      </c>
      <c r="V80" s="56">
        <f t="shared" si="23"/>
        <v>364705.16465982684</v>
      </c>
      <c r="W80" s="56">
        <f t="shared" si="16"/>
        <v>981.89852023799551</v>
      </c>
      <c r="X80" s="56">
        <f t="shared" si="17"/>
        <v>1550.5978712377612</v>
      </c>
      <c r="Y80" s="56">
        <f t="shared" si="18"/>
        <v>364136.46530882706</v>
      </c>
    </row>
    <row r="81" spans="1:25">
      <c r="A81" s="55" t="s">
        <v>352</v>
      </c>
      <c r="B81" s="57">
        <f t="shared" si="19"/>
        <v>334997.89930039312</v>
      </c>
      <c r="C81" s="57">
        <f t="shared" si="12"/>
        <v>1954.1544125856267</v>
      </c>
      <c r="D81" s="57">
        <f t="shared" si="13"/>
        <v>3101.1957424755224</v>
      </c>
      <c r="E81" s="57">
        <f t="shared" si="14"/>
        <v>333850.85797050322</v>
      </c>
      <c r="K81" s="55" t="s">
        <v>353</v>
      </c>
      <c r="L81" s="56">
        <f t="shared" si="20"/>
        <v>369054.34961031668</v>
      </c>
      <c r="M81" s="56">
        <f t="shared" si="21"/>
        <v>993.60786433546809</v>
      </c>
      <c r="N81" s="56">
        <f t="shared" si="22"/>
        <v>1485.6439325077883</v>
      </c>
      <c r="O81" s="56">
        <f t="shared" si="15"/>
        <v>368562.31354214437</v>
      </c>
      <c r="U81" s="55" t="s">
        <v>353</v>
      </c>
      <c r="V81" s="56">
        <f t="shared" si="23"/>
        <v>364136.46530882706</v>
      </c>
      <c r="W81" s="56">
        <f t="shared" si="16"/>
        <v>980.36740660068835</v>
      </c>
      <c r="X81" s="56">
        <f t="shared" si="17"/>
        <v>1550.5978712377612</v>
      </c>
      <c r="Y81" s="56">
        <f t="shared" si="18"/>
        <v>363566.23484418995</v>
      </c>
    </row>
    <row r="82" spans="1:25">
      <c r="A82" s="55" t="s">
        <v>354</v>
      </c>
      <c r="B82" s="57">
        <f t="shared" si="19"/>
        <v>333850.85797050322</v>
      </c>
      <c r="C82" s="57">
        <f t="shared" si="12"/>
        <v>1947.4633381612689</v>
      </c>
      <c r="D82" s="57">
        <f t="shared" si="13"/>
        <v>3101.1957424755224</v>
      </c>
      <c r="E82" s="57">
        <f t="shared" si="14"/>
        <v>332697.125566189</v>
      </c>
      <c r="K82" s="55" t="s">
        <v>355</v>
      </c>
      <c r="L82" s="56">
        <f t="shared" si="20"/>
        <v>368562.31354214437</v>
      </c>
      <c r="M82" s="56">
        <f t="shared" si="21"/>
        <v>992.28315184423502</v>
      </c>
      <c r="N82" s="56">
        <f t="shared" si="22"/>
        <v>1485.6439325077883</v>
      </c>
      <c r="O82" s="56">
        <f t="shared" si="15"/>
        <v>368068.95276148082</v>
      </c>
      <c r="U82" s="55" t="s">
        <v>355</v>
      </c>
      <c r="V82" s="56">
        <f t="shared" si="23"/>
        <v>363566.23484418995</v>
      </c>
      <c r="W82" s="56">
        <f t="shared" si="16"/>
        <v>978.83217073435765</v>
      </c>
      <c r="X82" s="56">
        <f t="shared" si="17"/>
        <v>1550.5978712377612</v>
      </c>
      <c r="Y82" s="56">
        <f t="shared" si="18"/>
        <v>362994.46914368653</v>
      </c>
    </row>
    <row r="83" spans="1:25">
      <c r="A83" s="55" t="s">
        <v>356</v>
      </c>
      <c r="B83" s="57">
        <f t="shared" si="19"/>
        <v>332697.125566189</v>
      </c>
      <c r="C83" s="57">
        <f t="shared" si="12"/>
        <v>1940.733232469436</v>
      </c>
      <c r="D83" s="57">
        <f t="shared" si="13"/>
        <v>3101.1957424755224</v>
      </c>
      <c r="E83" s="57">
        <f t="shared" si="14"/>
        <v>331536.66305618291</v>
      </c>
      <c r="K83" s="55" t="s">
        <v>357</v>
      </c>
      <c r="L83" s="56">
        <f t="shared" si="20"/>
        <v>368068.95276148082</v>
      </c>
      <c r="M83" s="56">
        <f t="shared" si="21"/>
        <v>990.95487281937153</v>
      </c>
      <c r="N83" s="56">
        <f t="shared" si="22"/>
        <v>1485.6439325077883</v>
      </c>
      <c r="O83" s="56">
        <f t="shared" si="15"/>
        <v>367574.2637017924</v>
      </c>
      <c r="U83" s="55" t="s">
        <v>357</v>
      </c>
      <c r="V83" s="56">
        <f t="shared" si="23"/>
        <v>362994.46914368653</v>
      </c>
      <c r="W83" s="56">
        <f t="shared" si="16"/>
        <v>977.29280154069465</v>
      </c>
      <c r="X83" s="56">
        <f t="shared" si="17"/>
        <v>1550.5978712377612</v>
      </c>
      <c r="Y83" s="56">
        <f t="shared" si="18"/>
        <v>362421.16407398944</v>
      </c>
    </row>
    <row r="84" spans="1:25">
      <c r="A84" s="55" t="s">
        <v>358</v>
      </c>
      <c r="B84" s="57">
        <f t="shared" si="19"/>
        <v>331536.66305618291</v>
      </c>
      <c r="C84" s="57">
        <f t="shared" si="12"/>
        <v>1933.9638678277338</v>
      </c>
      <c r="D84" s="57">
        <f t="shared" si="13"/>
        <v>3101.1957424755224</v>
      </c>
      <c r="E84" s="57">
        <f t="shared" si="14"/>
        <v>330369.43118153512</v>
      </c>
      <c r="K84" s="55" t="s">
        <v>359</v>
      </c>
      <c r="L84" s="56">
        <f t="shared" si="20"/>
        <v>367574.2637017924</v>
      </c>
      <c r="M84" s="56">
        <f t="shared" si="21"/>
        <v>989.62301765867198</v>
      </c>
      <c r="N84" s="56">
        <f t="shared" si="22"/>
        <v>1485.6439325077883</v>
      </c>
      <c r="O84" s="56">
        <f t="shared" si="15"/>
        <v>367078.24278694327</v>
      </c>
      <c r="U84" s="55" t="s">
        <v>359</v>
      </c>
      <c r="V84" s="56">
        <f t="shared" si="23"/>
        <v>362421.16407398944</v>
      </c>
      <c r="W84" s="56">
        <f t="shared" si="16"/>
        <v>975.74928789151011</v>
      </c>
      <c r="X84" s="56">
        <f t="shared" si="17"/>
        <v>1550.5978712377612</v>
      </c>
      <c r="Y84" s="56">
        <f t="shared" si="18"/>
        <v>361846.31549064314</v>
      </c>
    </row>
    <row r="85" spans="1:25">
      <c r="A85" s="55" t="s">
        <v>360</v>
      </c>
      <c r="B85" s="57">
        <f t="shared" si="19"/>
        <v>330369.43118153512</v>
      </c>
      <c r="C85" s="57">
        <f t="shared" si="12"/>
        <v>1927.1550152256216</v>
      </c>
      <c r="D85" s="57">
        <f t="shared" si="13"/>
        <v>3101.1957424755224</v>
      </c>
      <c r="E85" s="57">
        <f t="shared" si="14"/>
        <v>329195.39045428525</v>
      </c>
      <c r="K85" s="55" t="s">
        <v>361</v>
      </c>
      <c r="L85" s="56">
        <f t="shared" si="20"/>
        <v>367078.24278694327</v>
      </c>
      <c r="M85" s="56">
        <f t="shared" si="21"/>
        <v>988.28757673407813</v>
      </c>
      <c r="N85" s="56">
        <f t="shared" si="22"/>
        <v>1485.6439325077883</v>
      </c>
      <c r="O85" s="56">
        <f t="shared" si="15"/>
        <v>366580.88643116958</v>
      </c>
      <c r="U85" s="55" t="s">
        <v>361</v>
      </c>
      <c r="V85" s="56">
        <f t="shared" si="23"/>
        <v>361846.31549064314</v>
      </c>
      <c r="W85" s="56">
        <f t="shared" si="16"/>
        <v>974.20161862865473</v>
      </c>
      <c r="X85" s="56">
        <f t="shared" si="17"/>
        <v>1550.5978712377612</v>
      </c>
      <c r="Y85" s="56">
        <f t="shared" si="18"/>
        <v>361269.919238034</v>
      </c>
    </row>
    <row r="86" spans="1:25">
      <c r="A86" s="55" t="s">
        <v>362</v>
      </c>
      <c r="B86" s="57">
        <f t="shared" si="19"/>
        <v>329195.39045428525</v>
      </c>
      <c r="C86" s="57">
        <f t="shared" si="12"/>
        <v>1920.3064443166641</v>
      </c>
      <c r="D86" s="57">
        <f t="shared" si="13"/>
        <v>3101.1957424755224</v>
      </c>
      <c r="E86" s="57">
        <f t="shared" si="14"/>
        <v>328014.50115612638</v>
      </c>
      <c r="K86" s="55" t="s">
        <v>363</v>
      </c>
      <c r="L86" s="56">
        <f t="shared" si="20"/>
        <v>366580.88643116958</v>
      </c>
      <c r="M86" s="56">
        <f t="shared" si="21"/>
        <v>986.94854039161055</v>
      </c>
      <c r="N86" s="56">
        <f t="shared" si="22"/>
        <v>1485.6439325077883</v>
      </c>
      <c r="O86" s="56">
        <f t="shared" si="15"/>
        <v>366082.19103905343</v>
      </c>
      <c r="U86" s="55" t="s">
        <v>363</v>
      </c>
      <c r="V86" s="56">
        <f t="shared" si="23"/>
        <v>361269.919238034</v>
      </c>
      <c r="W86" s="56">
        <f t="shared" si="16"/>
        <v>972.64978256393783</v>
      </c>
      <c r="X86" s="56">
        <f t="shared" si="17"/>
        <v>1550.5978712377612</v>
      </c>
      <c r="Y86" s="56">
        <f t="shared" si="18"/>
        <v>360691.97114936012</v>
      </c>
    </row>
    <row r="87" spans="1:25">
      <c r="A87" s="55" t="s">
        <v>364</v>
      </c>
      <c r="B87" s="57">
        <f t="shared" si="19"/>
        <v>328014.50115612638</v>
      </c>
      <c r="C87" s="57">
        <f t="shared" si="12"/>
        <v>1913.4179234107373</v>
      </c>
      <c r="D87" s="57">
        <f t="shared" si="13"/>
        <v>3101.1957424755224</v>
      </c>
      <c r="E87" s="57">
        <f t="shared" si="14"/>
        <v>326826.72333706159</v>
      </c>
      <c r="K87" s="55" t="s">
        <v>365</v>
      </c>
      <c r="L87" s="56">
        <f t="shared" si="20"/>
        <v>366082.19103905343</v>
      </c>
      <c r="M87" s="56">
        <f t="shared" si="21"/>
        <v>985.60589895129783</v>
      </c>
      <c r="N87" s="56">
        <f t="shared" si="22"/>
        <v>1485.6439325077883</v>
      </c>
      <c r="O87" s="56">
        <f t="shared" si="15"/>
        <v>365582.15300549695</v>
      </c>
      <c r="U87" s="55" t="s">
        <v>365</v>
      </c>
      <c r="V87" s="56">
        <f t="shared" si="23"/>
        <v>360691.97114936012</v>
      </c>
      <c r="W87" s="56">
        <f t="shared" si="16"/>
        <v>971.09376847904662</v>
      </c>
      <c r="X87" s="56">
        <f t="shared" si="17"/>
        <v>1550.5978712377612</v>
      </c>
      <c r="Y87" s="56">
        <f t="shared" si="18"/>
        <v>360112.46704660141</v>
      </c>
    </row>
    <row r="88" spans="1:25">
      <c r="A88" s="55" t="s">
        <v>366</v>
      </c>
      <c r="B88" s="57">
        <f t="shared" si="19"/>
        <v>326826.72333706159</v>
      </c>
      <c r="C88" s="57">
        <f t="shared" si="12"/>
        <v>1906.4892194661927</v>
      </c>
      <c r="D88" s="57">
        <f t="shared" si="13"/>
        <v>3101.1957424755224</v>
      </c>
      <c r="E88" s="57">
        <f t="shared" si="14"/>
        <v>325632.01681405224</v>
      </c>
      <c r="K88" s="55" t="s">
        <v>367</v>
      </c>
      <c r="L88" s="56">
        <f t="shared" si="20"/>
        <v>365582.15300549695</v>
      </c>
      <c r="M88" s="56">
        <f t="shared" si="21"/>
        <v>984.25964270710733</v>
      </c>
      <c r="N88" s="56">
        <f t="shared" si="22"/>
        <v>1485.6439325077883</v>
      </c>
      <c r="O88" s="56">
        <f t="shared" si="15"/>
        <v>365080.76871569629</v>
      </c>
      <c r="U88" s="55" t="s">
        <v>367</v>
      </c>
      <c r="V88" s="56">
        <f t="shared" si="23"/>
        <v>360112.46704660141</v>
      </c>
      <c r="W88" s="56">
        <f t="shared" si="16"/>
        <v>969.53356512546543</v>
      </c>
      <c r="X88" s="56">
        <f t="shared" si="17"/>
        <v>1550.5978712377612</v>
      </c>
      <c r="Y88" s="56">
        <f t="shared" si="18"/>
        <v>359531.40274048911</v>
      </c>
    </row>
    <row r="89" spans="1:25">
      <c r="A89" s="55" t="s">
        <v>368</v>
      </c>
      <c r="B89" s="57">
        <f t="shared" si="19"/>
        <v>325632.01681405224</v>
      </c>
      <c r="C89" s="57">
        <f t="shared" si="12"/>
        <v>1899.5200980819716</v>
      </c>
      <c r="D89" s="57">
        <f t="shared" si="13"/>
        <v>3101.1957424755224</v>
      </c>
      <c r="E89" s="57">
        <f t="shared" si="14"/>
        <v>324430.3411696587</v>
      </c>
      <c r="K89" s="55" t="s">
        <v>369</v>
      </c>
      <c r="L89" s="56">
        <f t="shared" si="20"/>
        <v>365080.76871569629</v>
      </c>
      <c r="M89" s="56">
        <f t="shared" si="21"/>
        <v>982.90976192687481</v>
      </c>
      <c r="N89" s="56">
        <f t="shared" si="22"/>
        <v>1485.6439325077883</v>
      </c>
      <c r="O89" s="56">
        <f t="shared" si="15"/>
        <v>364578.03454511537</v>
      </c>
      <c r="U89" s="55" t="s">
        <v>369</v>
      </c>
      <c r="V89" s="56">
        <f t="shared" si="23"/>
        <v>359531.40274048911</v>
      </c>
      <c r="W89" s="56">
        <f t="shared" si="16"/>
        <v>967.96916122439393</v>
      </c>
      <c r="X89" s="56">
        <f t="shared" si="17"/>
        <v>1550.5978712377612</v>
      </c>
      <c r="Y89" s="56">
        <f t="shared" si="18"/>
        <v>358948.7740304757</v>
      </c>
    </row>
    <row r="90" spans="1:25">
      <c r="A90" s="55" t="s">
        <v>370</v>
      </c>
      <c r="B90" s="57">
        <f t="shared" si="19"/>
        <v>324430.3411696587</v>
      </c>
      <c r="C90" s="57">
        <f t="shared" si="12"/>
        <v>1892.5103234896758</v>
      </c>
      <c r="D90" s="57">
        <f t="shared" si="13"/>
        <v>3101.1957424755224</v>
      </c>
      <c r="E90" s="57">
        <f t="shared" si="14"/>
        <v>323221.65575067286</v>
      </c>
      <c r="K90" s="55" t="s">
        <v>371</v>
      </c>
      <c r="L90" s="56">
        <f t="shared" si="20"/>
        <v>364578.03454511537</v>
      </c>
      <c r="M90" s="56">
        <f t="shared" si="21"/>
        <v>981.55624685223381</v>
      </c>
      <c r="N90" s="56">
        <f t="shared" si="22"/>
        <v>1485.6439325077883</v>
      </c>
      <c r="O90" s="56">
        <f t="shared" si="15"/>
        <v>364073.9468594598</v>
      </c>
      <c r="U90" s="55" t="s">
        <v>371</v>
      </c>
      <c r="V90" s="56">
        <f t="shared" si="23"/>
        <v>358948.7740304757</v>
      </c>
      <c r="W90" s="56">
        <f t="shared" si="16"/>
        <v>966.40054546666545</v>
      </c>
      <c r="X90" s="56">
        <f t="shared" si="17"/>
        <v>1550.5978712377612</v>
      </c>
      <c r="Y90" s="56">
        <f t="shared" si="18"/>
        <v>358364.57670470461</v>
      </c>
    </row>
    <row r="91" spans="1:25">
      <c r="A91" s="55" t="s">
        <v>372</v>
      </c>
      <c r="B91" s="57">
        <f t="shared" si="19"/>
        <v>323221.65575067286</v>
      </c>
      <c r="C91" s="57">
        <f t="shared" si="12"/>
        <v>1885.4596585455918</v>
      </c>
      <c r="D91" s="57">
        <f t="shared" si="13"/>
        <v>3101.1957424755224</v>
      </c>
      <c r="E91" s="57">
        <f t="shared" si="14"/>
        <v>322005.91966674296</v>
      </c>
      <c r="K91" s="55" t="s">
        <v>373</v>
      </c>
      <c r="L91" s="56">
        <f t="shared" si="20"/>
        <v>364073.9468594598</v>
      </c>
      <c r="M91" s="56">
        <f t="shared" si="21"/>
        <v>980.19908769854578</v>
      </c>
      <c r="N91" s="56">
        <f t="shared" si="22"/>
        <v>1485.6439325077883</v>
      </c>
      <c r="O91" s="56">
        <f t="shared" si="15"/>
        <v>363568.50201465056</v>
      </c>
      <c r="U91" s="55" t="s">
        <v>373</v>
      </c>
      <c r="V91" s="56">
        <f t="shared" si="23"/>
        <v>358364.57670470461</v>
      </c>
      <c r="W91" s="56">
        <f t="shared" si="16"/>
        <v>964.8277065126664</v>
      </c>
      <c r="X91" s="56">
        <f t="shared" si="17"/>
        <v>1550.5978712377612</v>
      </c>
      <c r="Y91" s="56">
        <f t="shared" si="18"/>
        <v>357778.80653997947</v>
      </c>
    </row>
    <row r="92" spans="1:25">
      <c r="A92" s="55" t="s">
        <v>374</v>
      </c>
      <c r="B92" s="57">
        <f t="shared" si="19"/>
        <v>322005.91966674296</v>
      </c>
      <c r="C92" s="57">
        <f t="shared" si="12"/>
        <v>1878.3678647226673</v>
      </c>
      <c r="D92" s="57">
        <f t="shared" si="13"/>
        <v>3101.1957424755224</v>
      </c>
      <c r="E92" s="57">
        <f t="shared" si="14"/>
        <v>320783.09178899013</v>
      </c>
      <c r="K92" s="55" t="s">
        <v>375</v>
      </c>
      <c r="L92" s="56">
        <f t="shared" si="20"/>
        <v>363568.50201465056</v>
      </c>
      <c r="M92" s="56">
        <f t="shared" si="21"/>
        <v>978.83827465482852</v>
      </c>
      <c r="N92" s="56">
        <f t="shared" si="22"/>
        <v>1485.6439325077883</v>
      </c>
      <c r="O92" s="56">
        <f t="shared" si="15"/>
        <v>363061.69635679759</v>
      </c>
      <c r="U92" s="55" t="s">
        <v>375</v>
      </c>
      <c r="V92" s="56">
        <f t="shared" si="23"/>
        <v>357778.80653997947</v>
      </c>
      <c r="W92" s="56">
        <f t="shared" si="16"/>
        <v>963.25063299225258</v>
      </c>
      <c r="X92" s="56">
        <f t="shared" si="17"/>
        <v>1550.5978712377612</v>
      </c>
      <c r="Y92" s="56">
        <f t="shared" si="18"/>
        <v>357191.45930173394</v>
      </c>
    </row>
    <row r="93" spans="1:25">
      <c r="A93" s="55" t="s">
        <v>376</v>
      </c>
      <c r="B93" s="57">
        <f t="shared" si="19"/>
        <v>320783.09178899013</v>
      </c>
      <c r="C93" s="57">
        <f t="shared" si="12"/>
        <v>1871.2347021024425</v>
      </c>
      <c r="D93" s="57">
        <f t="shared" si="13"/>
        <v>3101.1957424755224</v>
      </c>
      <c r="E93" s="57">
        <f t="shared" si="14"/>
        <v>319553.13074861706</v>
      </c>
      <c r="K93" s="55" t="s">
        <v>377</v>
      </c>
      <c r="L93" s="56">
        <f t="shared" si="20"/>
        <v>363061.69635679759</v>
      </c>
      <c r="M93" s="56">
        <f t="shared" si="21"/>
        <v>977.47379788368596</v>
      </c>
      <c r="N93" s="56">
        <f t="shared" si="22"/>
        <v>1485.6439325077883</v>
      </c>
      <c r="O93" s="56">
        <f t="shared" si="15"/>
        <v>362553.52622217347</v>
      </c>
      <c r="U93" s="55" t="s">
        <v>377</v>
      </c>
      <c r="V93" s="56">
        <f t="shared" si="23"/>
        <v>357191.45930173394</v>
      </c>
      <c r="W93" s="56">
        <f t="shared" si="16"/>
        <v>961.66931350466837</v>
      </c>
      <c r="X93" s="56">
        <f t="shared" si="17"/>
        <v>1550.5978712377612</v>
      </c>
      <c r="Y93" s="56">
        <f t="shared" si="18"/>
        <v>356602.5307440008</v>
      </c>
    </row>
    <row r="94" spans="1:25">
      <c r="A94" s="55" t="s">
        <v>378</v>
      </c>
      <c r="B94" s="57">
        <f t="shared" si="19"/>
        <v>319553.13074861706</v>
      </c>
      <c r="C94" s="57">
        <f t="shared" si="12"/>
        <v>1864.0599293669329</v>
      </c>
      <c r="D94" s="57">
        <f t="shared" si="13"/>
        <v>3101.1957424755224</v>
      </c>
      <c r="E94" s="57">
        <f t="shared" si="14"/>
        <v>318315.99493550847</v>
      </c>
      <c r="K94" s="55" t="s">
        <v>379</v>
      </c>
      <c r="L94" s="56">
        <f t="shared" si="20"/>
        <v>362553.52622217347</v>
      </c>
      <c r="M94" s="56">
        <f t="shared" si="21"/>
        <v>976.10564752123639</v>
      </c>
      <c r="N94" s="56">
        <f t="shared" si="22"/>
        <v>1485.6439325077883</v>
      </c>
      <c r="O94" s="56">
        <f t="shared" si="15"/>
        <v>362043.9879371869</v>
      </c>
      <c r="U94" s="55" t="s">
        <v>379</v>
      </c>
      <c r="V94" s="56">
        <f t="shared" si="23"/>
        <v>356602.5307440008</v>
      </c>
      <c r="W94" s="56">
        <f t="shared" si="16"/>
        <v>960.08373661846383</v>
      </c>
      <c r="X94" s="56">
        <f t="shared" si="17"/>
        <v>1550.5978712377612</v>
      </c>
      <c r="Y94" s="56">
        <f t="shared" si="18"/>
        <v>356012.01660938148</v>
      </c>
    </row>
    <row r="95" spans="1:25">
      <c r="A95" s="55" t="s">
        <v>380</v>
      </c>
      <c r="B95" s="57">
        <f t="shared" si="19"/>
        <v>318315.99493550847</v>
      </c>
      <c r="C95" s="57">
        <f t="shared" si="12"/>
        <v>1856.8433037904661</v>
      </c>
      <c r="D95" s="57">
        <f t="shared" si="13"/>
        <v>3101.1957424755224</v>
      </c>
      <c r="E95" s="57">
        <f t="shared" si="14"/>
        <v>317071.64249682345</v>
      </c>
      <c r="K95" s="55" t="s">
        <v>381</v>
      </c>
      <c r="L95" s="56">
        <f t="shared" si="20"/>
        <v>362043.9879371869</v>
      </c>
      <c r="M95" s="56">
        <f t="shared" si="21"/>
        <v>974.73381367704178</v>
      </c>
      <c r="N95" s="56">
        <f t="shared" si="22"/>
        <v>1485.6439325077883</v>
      </c>
      <c r="O95" s="56">
        <f t="shared" si="15"/>
        <v>361533.07781835616</v>
      </c>
      <c r="U95" s="55" t="s">
        <v>381</v>
      </c>
      <c r="V95" s="56">
        <f t="shared" si="23"/>
        <v>356012.01660938148</v>
      </c>
      <c r="W95" s="56">
        <f t="shared" si="16"/>
        <v>958.49389087141174</v>
      </c>
      <c r="X95" s="56">
        <f t="shared" si="17"/>
        <v>1550.5978712377612</v>
      </c>
      <c r="Y95" s="56">
        <f t="shared" si="18"/>
        <v>355419.9126290151</v>
      </c>
    </row>
    <row r="96" spans="1:25">
      <c r="A96" s="55" t="s">
        <v>382</v>
      </c>
      <c r="B96" s="57">
        <f t="shared" si="19"/>
        <v>317071.64249682345</v>
      </c>
      <c r="C96" s="57">
        <f t="shared" si="12"/>
        <v>1849.5845812314701</v>
      </c>
      <c r="D96" s="57">
        <f t="shared" si="13"/>
        <v>3101.1957424755224</v>
      </c>
      <c r="E96" s="57">
        <f t="shared" si="14"/>
        <v>315820.03133557941</v>
      </c>
      <c r="K96" s="55" t="s">
        <v>383</v>
      </c>
      <c r="L96" s="56">
        <f t="shared" si="20"/>
        <v>361533.07781835616</v>
      </c>
      <c r="M96" s="56">
        <f t="shared" si="21"/>
        <v>973.3582864340359</v>
      </c>
      <c r="N96" s="56">
        <f t="shared" si="22"/>
        <v>1485.6439325077883</v>
      </c>
      <c r="O96" s="56">
        <f t="shared" si="15"/>
        <v>361020.79217228241</v>
      </c>
      <c r="U96" s="55" t="s">
        <v>383</v>
      </c>
      <c r="V96" s="56">
        <f t="shared" si="23"/>
        <v>355419.9126290151</v>
      </c>
      <c r="W96" s="56">
        <f t="shared" si="16"/>
        <v>956.89976477042535</v>
      </c>
      <c r="X96" s="56">
        <f t="shared" si="17"/>
        <v>1550.5978712377612</v>
      </c>
      <c r="Y96" s="56">
        <f t="shared" si="18"/>
        <v>354826.21452254773</v>
      </c>
    </row>
    <row r="97" spans="1:25">
      <c r="A97" s="55" t="s">
        <v>384</v>
      </c>
      <c r="B97" s="57">
        <f t="shared" si="19"/>
        <v>315820.03133557941</v>
      </c>
      <c r="C97" s="57">
        <f t="shared" si="12"/>
        <v>1842.2835161242133</v>
      </c>
      <c r="D97" s="57">
        <f t="shared" si="13"/>
        <v>3101.1957424755224</v>
      </c>
      <c r="E97" s="57">
        <f t="shared" si="14"/>
        <v>314561.11910922814</v>
      </c>
      <c r="K97" s="55" t="s">
        <v>385</v>
      </c>
      <c r="L97" s="56">
        <f t="shared" si="20"/>
        <v>361020.79217228241</v>
      </c>
      <c r="M97" s="56">
        <f t="shared" si="21"/>
        <v>971.97905584845273</v>
      </c>
      <c r="N97" s="56">
        <f t="shared" si="22"/>
        <v>1485.6439325077883</v>
      </c>
      <c r="O97" s="56">
        <f t="shared" si="15"/>
        <v>360507.12729562307</v>
      </c>
      <c r="U97" s="55" t="s">
        <v>385</v>
      </c>
      <c r="V97" s="56">
        <f t="shared" si="23"/>
        <v>354826.21452254773</v>
      </c>
      <c r="W97" s="56">
        <f t="shared" si="16"/>
        <v>955.30134679147477</v>
      </c>
      <c r="X97" s="56">
        <f t="shared" si="17"/>
        <v>1550.5978712377612</v>
      </c>
      <c r="Y97" s="56">
        <f t="shared" si="18"/>
        <v>354230.91799810145</v>
      </c>
    </row>
    <row r="98" spans="1:25">
      <c r="A98" s="55" t="s">
        <v>386</v>
      </c>
      <c r="B98" s="57">
        <f t="shared" si="19"/>
        <v>314561.11910922814</v>
      </c>
      <c r="C98" s="57">
        <f t="shared" si="12"/>
        <v>1834.9398614704976</v>
      </c>
      <c r="D98" s="57">
        <f t="shared" si="13"/>
        <v>3101.1957424755224</v>
      </c>
      <c r="E98" s="57">
        <f t="shared" si="14"/>
        <v>313294.86322822311</v>
      </c>
      <c r="K98" s="55" t="s">
        <v>387</v>
      </c>
      <c r="L98" s="56">
        <f t="shared" si="20"/>
        <v>360507.12729562307</v>
      </c>
      <c r="M98" s="56">
        <f t="shared" si="21"/>
        <v>970.59611194975457</v>
      </c>
      <c r="N98" s="56">
        <f t="shared" si="22"/>
        <v>1485.6439325077883</v>
      </c>
      <c r="O98" s="56">
        <f t="shared" si="15"/>
        <v>359992.07947506505</v>
      </c>
      <c r="U98" s="55" t="s">
        <v>387</v>
      </c>
      <c r="V98" s="56">
        <f t="shared" si="23"/>
        <v>354230.91799810145</v>
      </c>
      <c r="W98" s="56">
        <f t="shared" si="16"/>
        <v>953.69862537950405</v>
      </c>
      <c r="X98" s="56">
        <f t="shared" si="17"/>
        <v>1550.5978712377612</v>
      </c>
      <c r="Y98" s="56">
        <f t="shared" si="18"/>
        <v>353634.0187522432</v>
      </c>
    </row>
    <row r="99" spans="1:25">
      <c r="A99" s="55" t="s">
        <v>388</v>
      </c>
      <c r="B99" s="57">
        <f t="shared" si="19"/>
        <v>313294.86322822311</v>
      </c>
      <c r="C99" s="57">
        <f t="shared" si="12"/>
        <v>1827.5533688313017</v>
      </c>
      <c r="D99" s="57">
        <f t="shared" si="13"/>
        <v>3101.1957424755224</v>
      </c>
      <c r="E99" s="57">
        <f t="shared" si="14"/>
        <v>312021.22085457889</v>
      </c>
      <c r="K99" s="55" t="s">
        <v>389</v>
      </c>
      <c r="L99" s="56">
        <f t="shared" si="20"/>
        <v>359992.07947506505</v>
      </c>
      <c r="M99" s="56">
        <f t="shared" si="21"/>
        <v>969.20944474055989</v>
      </c>
      <c r="N99" s="56">
        <f t="shared" si="22"/>
        <v>1485.6439325077883</v>
      </c>
      <c r="O99" s="56">
        <f t="shared" si="15"/>
        <v>359475.64498729783</v>
      </c>
      <c r="U99" s="55" t="s">
        <v>389</v>
      </c>
      <c r="V99" s="56">
        <f t="shared" si="23"/>
        <v>353634.0187522432</v>
      </c>
      <c r="W99" s="56">
        <f t="shared" si="16"/>
        <v>952.09158894834718</v>
      </c>
      <c r="X99" s="56">
        <f t="shared" si="17"/>
        <v>1550.5978712377612</v>
      </c>
      <c r="Y99" s="56">
        <f t="shared" si="18"/>
        <v>353035.51246995374</v>
      </c>
    </row>
    <row r="100" spans="1:25">
      <c r="A100" s="55" t="s">
        <v>390</v>
      </c>
      <c r="B100" s="57">
        <f t="shared" si="19"/>
        <v>312021.22085457889</v>
      </c>
      <c r="C100" s="57">
        <f t="shared" si="12"/>
        <v>1820.1237883183769</v>
      </c>
      <c r="D100" s="57">
        <f t="shared" si="13"/>
        <v>3101.1957424755224</v>
      </c>
      <c r="E100" s="57">
        <f t="shared" si="14"/>
        <v>310740.14890042174</v>
      </c>
      <c r="K100" s="55" t="s">
        <v>391</v>
      </c>
      <c r="L100" s="56">
        <f t="shared" si="20"/>
        <v>359475.64498729783</v>
      </c>
      <c r="M100" s="56">
        <f t="shared" si="21"/>
        <v>967.81904419657121</v>
      </c>
      <c r="N100" s="56">
        <f t="shared" si="22"/>
        <v>1485.6439325077883</v>
      </c>
      <c r="O100" s="56">
        <f t="shared" si="15"/>
        <v>358957.82009898662</v>
      </c>
      <c r="U100" s="55" t="s">
        <v>391</v>
      </c>
      <c r="V100" s="56">
        <f t="shared" si="23"/>
        <v>353035.51246995374</v>
      </c>
      <c r="W100" s="56">
        <f t="shared" si="16"/>
        <v>950.48022588064475</v>
      </c>
      <c r="X100" s="56">
        <f t="shared" si="17"/>
        <v>1550.5978712377612</v>
      </c>
      <c r="Y100" s="56">
        <f t="shared" si="18"/>
        <v>352435.39482459659</v>
      </c>
    </row>
    <row r="101" spans="1:25">
      <c r="A101" s="55" t="s">
        <v>392</v>
      </c>
      <c r="B101" s="57">
        <f t="shared" si="19"/>
        <v>310740.14890042174</v>
      </c>
      <c r="C101" s="57">
        <f t="shared" si="12"/>
        <v>1812.6508685857937</v>
      </c>
      <c r="D101" s="57">
        <f t="shared" si="13"/>
        <v>3101.1957424755224</v>
      </c>
      <c r="E101" s="57">
        <f t="shared" si="14"/>
        <v>309451.60402653203</v>
      </c>
      <c r="K101" s="55" t="s">
        <v>393</v>
      </c>
      <c r="L101" s="56">
        <f t="shared" si="20"/>
        <v>358957.82009898662</v>
      </c>
      <c r="M101" s="56">
        <f t="shared" si="21"/>
        <v>966.4249002665025</v>
      </c>
      <c r="N101" s="56">
        <f t="shared" si="22"/>
        <v>1485.6439325077883</v>
      </c>
      <c r="O101" s="56">
        <f t="shared" si="15"/>
        <v>358438.60106674535</v>
      </c>
      <c r="U101" s="55" t="s">
        <v>393</v>
      </c>
      <c r="V101" s="56">
        <f t="shared" si="23"/>
        <v>352435.39482459659</v>
      </c>
      <c r="W101" s="56">
        <f t="shared" si="16"/>
        <v>948.86452452776018</v>
      </c>
      <c r="X101" s="56">
        <f t="shared" si="17"/>
        <v>1550.5978712377612</v>
      </c>
      <c r="Y101" s="56">
        <f t="shared" si="18"/>
        <v>351833.66147788655</v>
      </c>
    </row>
    <row r="102" spans="1:25">
      <c r="A102" s="55" t="s">
        <v>394</v>
      </c>
      <c r="B102" s="57">
        <f t="shared" si="19"/>
        <v>309451.60402653203</v>
      </c>
      <c r="C102" s="57">
        <f t="shared" si="12"/>
        <v>1805.134356821437</v>
      </c>
      <c r="D102" s="57">
        <f t="shared" si="13"/>
        <v>3101.1957424755224</v>
      </c>
      <c r="E102" s="57">
        <f t="shared" si="14"/>
        <v>308155.54264087795</v>
      </c>
      <c r="K102" s="55" t="s">
        <v>395</v>
      </c>
      <c r="L102" s="56">
        <f t="shared" si="20"/>
        <v>358438.60106674535</v>
      </c>
      <c r="M102" s="56">
        <f t="shared" si="21"/>
        <v>965.02700287200685</v>
      </c>
      <c r="N102" s="56">
        <f t="shared" si="22"/>
        <v>1485.6439325077883</v>
      </c>
      <c r="O102" s="56">
        <f t="shared" si="15"/>
        <v>357917.9841371096</v>
      </c>
      <c r="U102" s="55" t="s">
        <v>395</v>
      </c>
      <c r="V102" s="56">
        <f t="shared" si="23"/>
        <v>351833.66147788655</v>
      </c>
      <c r="W102" s="56">
        <f t="shared" si="16"/>
        <v>947.24447320969466</v>
      </c>
      <c r="X102" s="56">
        <f t="shared" si="17"/>
        <v>1550.5978712377612</v>
      </c>
      <c r="Y102" s="56">
        <f t="shared" si="18"/>
        <v>351230.30807985849</v>
      </c>
    </row>
    <row r="103" spans="1:25">
      <c r="A103" s="55" t="s">
        <v>396</v>
      </c>
      <c r="B103" s="57">
        <f t="shared" si="19"/>
        <v>308155.54264087795</v>
      </c>
      <c r="C103" s="57">
        <f t="shared" si="12"/>
        <v>1797.5739987384547</v>
      </c>
      <c r="D103" s="57">
        <f t="shared" si="13"/>
        <v>3101.1957424755224</v>
      </c>
      <c r="E103" s="57">
        <f t="shared" si="14"/>
        <v>306851.92089714087</v>
      </c>
      <c r="K103" s="55" t="s">
        <v>397</v>
      </c>
      <c r="L103" s="56">
        <f t="shared" si="20"/>
        <v>357917.9841371096</v>
      </c>
      <c r="M103" s="56">
        <f t="shared" si="21"/>
        <v>963.62534190760289</v>
      </c>
      <c r="N103" s="56">
        <f t="shared" si="22"/>
        <v>1485.6439325077883</v>
      </c>
      <c r="O103" s="56">
        <f t="shared" si="15"/>
        <v>357395.96554650943</v>
      </c>
      <c r="U103" s="55" t="s">
        <v>397</v>
      </c>
      <c r="V103" s="56">
        <f t="shared" si="23"/>
        <v>351230.30807985849</v>
      </c>
      <c r="W103" s="56">
        <f t="shared" si="16"/>
        <v>945.62006021500372</v>
      </c>
      <c r="X103" s="56">
        <f t="shared" si="17"/>
        <v>1550.5978712377612</v>
      </c>
      <c r="Y103" s="56">
        <f t="shared" si="18"/>
        <v>350625.33026883571</v>
      </c>
    </row>
    <row r="104" spans="1:25">
      <c r="A104" s="55" t="s">
        <v>398</v>
      </c>
      <c r="B104" s="57">
        <f t="shared" si="19"/>
        <v>306851.92089714087</v>
      </c>
      <c r="C104" s="57">
        <f t="shared" si="12"/>
        <v>1789.969538566655</v>
      </c>
      <c r="D104" s="57">
        <f t="shared" si="13"/>
        <v>3101.1957424755224</v>
      </c>
      <c r="E104" s="57">
        <f t="shared" si="14"/>
        <v>305540.69469323201</v>
      </c>
      <c r="K104" s="55" t="s">
        <v>399</v>
      </c>
      <c r="L104" s="56">
        <f t="shared" si="20"/>
        <v>357395.96554650943</v>
      </c>
      <c r="M104" s="56">
        <f t="shared" si="21"/>
        <v>962.21990724060242</v>
      </c>
      <c r="N104" s="56">
        <f t="shared" si="22"/>
        <v>1485.6439325077883</v>
      </c>
      <c r="O104" s="56">
        <f t="shared" si="15"/>
        <v>356872.54152124224</v>
      </c>
      <c r="U104" s="55" t="s">
        <v>399</v>
      </c>
      <c r="V104" s="56">
        <f t="shared" si="23"/>
        <v>350625.33026883571</v>
      </c>
      <c r="W104" s="56">
        <f t="shared" si="16"/>
        <v>943.99127380071161</v>
      </c>
      <c r="X104" s="56">
        <f t="shared" si="17"/>
        <v>1550.5978712377612</v>
      </c>
      <c r="Y104" s="56">
        <f t="shared" si="18"/>
        <v>350018.72367139865</v>
      </c>
    </row>
    <row r="105" spans="1:25">
      <c r="A105" s="55" t="s">
        <v>400</v>
      </c>
      <c r="B105" s="57">
        <f t="shared" si="19"/>
        <v>305540.69469323201</v>
      </c>
      <c r="C105" s="57">
        <f t="shared" si="12"/>
        <v>1782.3207190438534</v>
      </c>
      <c r="D105" s="57">
        <f t="shared" si="13"/>
        <v>3101.1957424755224</v>
      </c>
      <c r="E105" s="57">
        <f t="shared" si="14"/>
        <v>304221.81966980034</v>
      </c>
      <c r="K105" s="55" t="s">
        <v>401</v>
      </c>
      <c r="L105" s="56">
        <f t="shared" si="20"/>
        <v>356872.54152124224</v>
      </c>
      <c r="M105" s="56">
        <f t="shared" si="21"/>
        <v>960.81068871103696</v>
      </c>
      <c r="N105" s="56">
        <f t="shared" si="22"/>
        <v>1485.6439325077883</v>
      </c>
      <c r="O105" s="56">
        <f t="shared" si="15"/>
        <v>356347.70827744552</v>
      </c>
      <c r="U105" s="55" t="s">
        <v>401</v>
      </c>
      <c r="V105" s="56">
        <f t="shared" si="23"/>
        <v>350018.72367139865</v>
      </c>
      <c r="W105" s="56">
        <f t="shared" si="16"/>
        <v>942.35810219222719</v>
      </c>
      <c r="X105" s="56">
        <f t="shared" si="17"/>
        <v>1550.5978712377612</v>
      </c>
      <c r="Y105" s="56">
        <f t="shared" si="18"/>
        <v>349410.48390235309</v>
      </c>
    </row>
    <row r="106" spans="1:25">
      <c r="A106" s="55" t="s">
        <v>402</v>
      </c>
      <c r="B106" s="57">
        <f t="shared" si="19"/>
        <v>304221.81966980034</v>
      </c>
      <c r="C106" s="57">
        <f t="shared" si="12"/>
        <v>1774.6272814071688</v>
      </c>
      <c r="D106" s="57">
        <f t="shared" si="13"/>
        <v>3101.1957424755224</v>
      </c>
      <c r="E106" s="57">
        <f t="shared" si="14"/>
        <v>302895.25120873202</v>
      </c>
      <c r="K106" s="55" t="s">
        <v>403</v>
      </c>
      <c r="L106" s="56">
        <f t="shared" si="20"/>
        <v>356347.70827744552</v>
      </c>
      <c r="M106" s="56">
        <f t="shared" si="21"/>
        <v>959.39767613158426</v>
      </c>
      <c r="N106" s="56">
        <f t="shared" si="22"/>
        <v>1485.6439325077883</v>
      </c>
      <c r="O106" s="56">
        <f t="shared" si="15"/>
        <v>355821.46202106931</v>
      </c>
      <c r="U106" s="55" t="s">
        <v>403</v>
      </c>
      <c r="V106" s="56">
        <f t="shared" si="23"/>
        <v>349410.48390235309</v>
      </c>
      <c r="W106" s="56">
        <f t="shared" si="16"/>
        <v>940.72053358325843</v>
      </c>
      <c r="X106" s="56">
        <f t="shared" si="17"/>
        <v>1550.5978712377612</v>
      </c>
      <c r="Y106" s="56">
        <f t="shared" si="18"/>
        <v>348800.60656469857</v>
      </c>
    </row>
    <row r="107" spans="1:25">
      <c r="A107" s="55" t="s">
        <v>404</v>
      </c>
      <c r="B107" s="57">
        <f t="shared" si="19"/>
        <v>302895.25120873202</v>
      </c>
      <c r="C107" s="57">
        <f t="shared" si="12"/>
        <v>1766.8889653842703</v>
      </c>
      <c r="D107" s="57">
        <f t="shared" si="13"/>
        <v>3101.1957424755224</v>
      </c>
      <c r="E107" s="57">
        <f t="shared" si="14"/>
        <v>301560.94443164079</v>
      </c>
      <c r="K107" s="55" t="s">
        <v>405</v>
      </c>
      <c r="L107" s="56">
        <f t="shared" si="20"/>
        <v>355821.46202106931</v>
      </c>
      <c r="M107" s="56">
        <f t="shared" si="21"/>
        <v>957.98085928749447</v>
      </c>
      <c r="N107" s="56">
        <f t="shared" si="22"/>
        <v>1485.6439325077883</v>
      </c>
      <c r="O107" s="56">
        <f t="shared" si="15"/>
        <v>355293.79894784902</v>
      </c>
      <c r="U107" s="55" t="s">
        <v>405</v>
      </c>
      <c r="V107" s="56">
        <f t="shared" si="23"/>
        <v>348800.60656469857</v>
      </c>
      <c r="W107" s="56">
        <f t="shared" si="16"/>
        <v>939.07855613572701</v>
      </c>
      <c r="X107" s="56">
        <f t="shared" si="17"/>
        <v>1550.5978712377612</v>
      </c>
      <c r="Y107" s="56">
        <f t="shared" si="18"/>
        <v>348189.08724959649</v>
      </c>
    </row>
    <row r="108" spans="1:25">
      <c r="A108" s="55" t="s">
        <v>406</v>
      </c>
      <c r="B108" s="57">
        <f t="shared" si="19"/>
        <v>301560.94443164079</v>
      </c>
      <c r="C108" s="57">
        <f t="shared" si="12"/>
        <v>1759.1055091845712</v>
      </c>
      <c r="D108" s="57">
        <f t="shared" si="13"/>
        <v>3101.1957424755224</v>
      </c>
      <c r="E108" s="57">
        <f t="shared" si="14"/>
        <v>300218.85419834987</v>
      </c>
      <c r="K108" s="55" t="s">
        <v>407</v>
      </c>
      <c r="L108" s="56">
        <f t="shared" si="20"/>
        <v>355293.79894784902</v>
      </c>
      <c r="M108" s="56">
        <f t="shared" si="21"/>
        <v>956.56022793651675</v>
      </c>
      <c r="N108" s="56">
        <f t="shared" si="22"/>
        <v>1485.6439325077883</v>
      </c>
      <c r="O108" s="56">
        <f t="shared" si="15"/>
        <v>354764.71524327778</v>
      </c>
      <c r="U108" s="55" t="s">
        <v>407</v>
      </c>
      <c r="V108" s="56">
        <f t="shared" si="23"/>
        <v>348189.08724959649</v>
      </c>
      <c r="W108" s="56">
        <f t="shared" si="16"/>
        <v>937.43215797968298</v>
      </c>
      <c r="X108" s="56">
        <f t="shared" si="17"/>
        <v>1550.5978712377612</v>
      </c>
      <c r="Y108" s="56">
        <f t="shared" si="18"/>
        <v>347575.9215363384</v>
      </c>
    </row>
    <row r="109" spans="1:25">
      <c r="A109" s="55" t="s">
        <v>408</v>
      </c>
      <c r="B109" s="57">
        <f t="shared" si="19"/>
        <v>300218.85419834987</v>
      </c>
      <c r="C109" s="57">
        <f t="shared" si="12"/>
        <v>1751.2766494903744</v>
      </c>
      <c r="D109" s="57">
        <f t="shared" si="13"/>
        <v>3101.1957424755224</v>
      </c>
      <c r="E109" s="57">
        <f t="shared" si="14"/>
        <v>298868.93510536471</v>
      </c>
      <c r="K109" s="55" t="s">
        <v>409</v>
      </c>
      <c r="L109" s="56">
        <f t="shared" si="20"/>
        <v>354764.71524327778</v>
      </c>
      <c r="M109" s="56">
        <f t="shared" si="21"/>
        <v>955.13577180882487</v>
      </c>
      <c r="N109" s="56">
        <f t="shared" si="22"/>
        <v>1485.6439325077883</v>
      </c>
      <c r="O109" s="56">
        <f t="shared" si="15"/>
        <v>354234.2070825788</v>
      </c>
      <c r="U109" s="55" t="s">
        <v>409</v>
      </c>
      <c r="V109" s="56">
        <f t="shared" si="23"/>
        <v>347575.9215363384</v>
      </c>
      <c r="W109" s="56">
        <f t="shared" si="16"/>
        <v>935.7813272132189</v>
      </c>
      <c r="X109" s="56">
        <f t="shared" si="17"/>
        <v>1550.5978712377612</v>
      </c>
      <c r="Y109" s="56">
        <f t="shared" si="18"/>
        <v>346961.10499231383</v>
      </c>
    </row>
    <row r="110" spans="1:25">
      <c r="A110" s="55" t="s">
        <v>410</v>
      </c>
      <c r="B110" s="57">
        <f t="shared" si="19"/>
        <v>298868.93510536471</v>
      </c>
      <c r="C110" s="57">
        <f t="shared" si="12"/>
        <v>1743.402121447961</v>
      </c>
      <c r="D110" s="57">
        <f t="shared" si="13"/>
        <v>3101.1957424755224</v>
      </c>
      <c r="E110" s="57">
        <f t="shared" si="14"/>
        <v>297511.14148433716</v>
      </c>
      <c r="K110" s="55" t="s">
        <v>411</v>
      </c>
      <c r="L110" s="56">
        <f t="shared" si="20"/>
        <v>354234.2070825788</v>
      </c>
      <c r="M110" s="56">
        <f t="shared" si="21"/>
        <v>953.70748060694302</v>
      </c>
      <c r="N110" s="56">
        <f t="shared" si="22"/>
        <v>1485.6439325077883</v>
      </c>
      <c r="O110" s="56">
        <f t="shared" si="15"/>
        <v>353702.27063067793</v>
      </c>
      <c r="U110" s="55" t="s">
        <v>411</v>
      </c>
      <c r="V110" s="56">
        <f t="shared" si="23"/>
        <v>346961.10499231383</v>
      </c>
      <c r="W110" s="56">
        <f t="shared" si="16"/>
        <v>934.12605190238355</v>
      </c>
      <c r="X110" s="56">
        <f t="shared" si="17"/>
        <v>1550.5978712377612</v>
      </c>
      <c r="Y110" s="56">
        <f t="shared" si="18"/>
        <v>346344.63317297841</v>
      </c>
    </row>
    <row r="111" spans="1:25">
      <c r="A111" s="55" t="s">
        <v>412</v>
      </c>
      <c r="B111" s="57">
        <f t="shared" si="19"/>
        <v>297511.14148433716</v>
      </c>
      <c r="C111" s="57">
        <f t="shared" si="12"/>
        <v>1735.4816586586335</v>
      </c>
      <c r="D111" s="57">
        <f t="shared" si="13"/>
        <v>3101.1957424755224</v>
      </c>
      <c r="E111" s="57">
        <f t="shared" si="14"/>
        <v>296145.4274005203</v>
      </c>
      <c r="K111" s="55" t="s">
        <v>413</v>
      </c>
      <c r="L111" s="56">
        <f t="shared" si="20"/>
        <v>353702.27063067793</v>
      </c>
      <c r="M111" s="56">
        <f t="shared" si="21"/>
        <v>952.27534400567151</v>
      </c>
      <c r="N111" s="56">
        <f t="shared" si="22"/>
        <v>1485.6439325077883</v>
      </c>
      <c r="O111" s="56">
        <f t="shared" si="15"/>
        <v>353168.90204217582</v>
      </c>
      <c r="U111" s="55" t="s">
        <v>413</v>
      </c>
      <c r="V111" s="56">
        <f t="shared" si="23"/>
        <v>346344.63317297841</v>
      </c>
      <c r="W111" s="56">
        <f t="shared" si="16"/>
        <v>932.46632008109589</v>
      </c>
      <c r="X111" s="56">
        <f t="shared" si="17"/>
        <v>1550.5978712377612</v>
      </c>
      <c r="Y111" s="56">
        <f t="shared" si="18"/>
        <v>345726.50162182172</v>
      </c>
    </row>
    <row r="112" spans="1:25">
      <c r="A112" s="55" t="s">
        <v>414</v>
      </c>
      <c r="B112" s="57">
        <f t="shared" si="19"/>
        <v>296145.4274005203</v>
      </c>
      <c r="C112" s="57">
        <f t="shared" si="12"/>
        <v>1727.5149931697019</v>
      </c>
      <c r="D112" s="57">
        <f t="shared" si="13"/>
        <v>3101.1957424755224</v>
      </c>
      <c r="E112" s="57">
        <f t="shared" si="14"/>
        <v>294771.74665121449</v>
      </c>
      <c r="K112" s="55" t="s">
        <v>415</v>
      </c>
      <c r="L112" s="56">
        <f t="shared" si="20"/>
        <v>353168.90204217582</v>
      </c>
      <c r="M112" s="56">
        <f t="shared" si="21"/>
        <v>950.83935165201194</v>
      </c>
      <c r="N112" s="56">
        <f t="shared" si="22"/>
        <v>1485.6439325077883</v>
      </c>
      <c r="O112" s="56">
        <f t="shared" si="15"/>
        <v>352634.09746132005</v>
      </c>
      <c r="U112" s="55" t="s">
        <v>415</v>
      </c>
      <c r="V112" s="56">
        <f t="shared" si="23"/>
        <v>345726.50162182172</v>
      </c>
      <c r="W112" s="56">
        <f t="shared" si="16"/>
        <v>930.80211975105863</v>
      </c>
      <c r="X112" s="56">
        <f t="shared" si="17"/>
        <v>1550.5978712377612</v>
      </c>
      <c r="Y112" s="56">
        <f t="shared" si="18"/>
        <v>345106.70587033499</v>
      </c>
    </row>
    <row r="113" spans="1:25">
      <c r="A113" s="55" t="s">
        <v>416</v>
      </c>
      <c r="B113" s="57">
        <f t="shared" si="19"/>
        <v>294771.74665121449</v>
      </c>
      <c r="C113" s="57">
        <f t="shared" si="12"/>
        <v>1719.501855465418</v>
      </c>
      <c r="D113" s="57">
        <f t="shared" si="13"/>
        <v>3101.1957424755224</v>
      </c>
      <c r="E113" s="57">
        <f t="shared" si="14"/>
        <v>293390.05276420439</v>
      </c>
      <c r="K113" s="55" t="s">
        <v>417</v>
      </c>
      <c r="L113" s="56">
        <f t="shared" si="20"/>
        <v>352634.09746132005</v>
      </c>
      <c r="M113" s="56">
        <f t="shared" si="21"/>
        <v>949.39949316509251</v>
      </c>
      <c r="N113" s="56">
        <f t="shared" si="22"/>
        <v>1485.6439325077883</v>
      </c>
      <c r="O113" s="56">
        <f t="shared" si="15"/>
        <v>352097.85302197735</v>
      </c>
      <c r="U113" s="55" t="s">
        <v>417</v>
      </c>
      <c r="V113" s="56">
        <f t="shared" si="23"/>
        <v>345106.70587033499</v>
      </c>
      <c r="W113" s="56">
        <f t="shared" si="16"/>
        <v>929.13343888167128</v>
      </c>
      <c r="X113" s="56">
        <f t="shared" si="17"/>
        <v>1550.5978712377612</v>
      </c>
      <c r="Y113" s="56">
        <f t="shared" si="18"/>
        <v>344485.24143797887</v>
      </c>
    </row>
    <row r="114" spans="1:25">
      <c r="A114" s="55" t="s">
        <v>418</v>
      </c>
      <c r="B114" s="57">
        <f t="shared" si="19"/>
        <v>293390.05276420439</v>
      </c>
      <c r="C114" s="57">
        <f t="shared" si="12"/>
        <v>1711.441974457859</v>
      </c>
      <c r="D114" s="57">
        <f t="shared" si="13"/>
        <v>3101.1957424755224</v>
      </c>
      <c r="E114" s="57">
        <f t="shared" si="14"/>
        <v>292000.29899618676</v>
      </c>
      <c r="K114" s="55" t="s">
        <v>419</v>
      </c>
      <c r="L114" s="56">
        <f t="shared" si="20"/>
        <v>352097.85302197735</v>
      </c>
      <c r="M114" s="56">
        <f t="shared" si="21"/>
        <v>947.95575813609298</v>
      </c>
      <c r="N114" s="56">
        <f t="shared" si="22"/>
        <v>1485.6439325077883</v>
      </c>
      <c r="O114" s="56">
        <f t="shared" si="15"/>
        <v>351560.16484760569</v>
      </c>
      <c r="U114" s="55" t="s">
        <v>419</v>
      </c>
      <c r="V114" s="56">
        <f t="shared" si="23"/>
        <v>344485.24143797887</v>
      </c>
      <c r="W114" s="56">
        <f t="shared" si="16"/>
        <v>927.46026540994319</v>
      </c>
      <c r="X114" s="56">
        <f t="shared" si="17"/>
        <v>1550.5978712377612</v>
      </c>
      <c r="Y114" s="56">
        <f t="shared" si="18"/>
        <v>343862.10383215104</v>
      </c>
    </row>
    <row r="115" spans="1:25">
      <c r="A115" s="55" t="s">
        <v>420</v>
      </c>
      <c r="B115" s="57">
        <f t="shared" si="19"/>
        <v>292000.29899618676</v>
      </c>
      <c r="C115" s="57">
        <f t="shared" si="12"/>
        <v>1703.3350774777562</v>
      </c>
      <c r="D115" s="57">
        <f t="shared" si="13"/>
        <v>3101.1957424755224</v>
      </c>
      <c r="E115" s="57">
        <f t="shared" si="14"/>
        <v>290602.43833118898</v>
      </c>
      <c r="K115" s="55" t="s">
        <v>421</v>
      </c>
      <c r="L115" s="56">
        <f t="shared" si="20"/>
        <v>351560.16484760569</v>
      </c>
      <c r="M115" s="56">
        <f t="shared" si="21"/>
        <v>946.50813612816933</v>
      </c>
      <c r="N115" s="56">
        <f t="shared" si="22"/>
        <v>1485.6439325077883</v>
      </c>
      <c r="O115" s="56">
        <f t="shared" si="15"/>
        <v>351021.0290512261</v>
      </c>
      <c r="U115" s="55" t="s">
        <v>421</v>
      </c>
      <c r="V115" s="56">
        <f t="shared" si="23"/>
        <v>343862.10383215104</v>
      </c>
      <c r="W115" s="56">
        <f t="shared" si="16"/>
        <v>925.78258724040677</v>
      </c>
      <c r="X115" s="56">
        <f t="shared" si="17"/>
        <v>1550.5978712377612</v>
      </c>
      <c r="Y115" s="56">
        <f t="shared" si="18"/>
        <v>343237.28854815365</v>
      </c>
    </row>
    <row r="116" spans="1:25">
      <c r="A116" s="55" t="s">
        <v>422</v>
      </c>
      <c r="B116" s="57">
        <f t="shared" si="19"/>
        <v>290602.43833118898</v>
      </c>
      <c r="C116" s="57">
        <f t="shared" si="12"/>
        <v>1695.1808902652692</v>
      </c>
      <c r="D116" s="57">
        <f t="shared" si="13"/>
        <v>3101.1957424755224</v>
      </c>
      <c r="E116" s="57">
        <f t="shared" si="14"/>
        <v>289196.42347897874</v>
      </c>
      <c r="K116" s="55" t="s">
        <v>423</v>
      </c>
      <c r="L116" s="56">
        <f t="shared" si="20"/>
        <v>351021.0290512261</v>
      </c>
      <c r="M116" s="56">
        <f t="shared" si="21"/>
        <v>945.0566166763781</v>
      </c>
      <c r="N116" s="56">
        <f t="shared" si="22"/>
        <v>1485.6439325077883</v>
      </c>
      <c r="O116" s="56">
        <f t="shared" si="15"/>
        <v>350480.44173539471</v>
      </c>
      <c r="U116" s="55" t="s">
        <v>423</v>
      </c>
      <c r="V116" s="56">
        <f t="shared" si="23"/>
        <v>343237.28854815365</v>
      </c>
      <c r="W116" s="56">
        <f t="shared" si="16"/>
        <v>924.10039224502918</v>
      </c>
      <c r="X116" s="56">
        <f t="shared" si="17"/>
        <v>1550.5978712377612</v>
      </c>
      <c r="Y116" s="56">
        <f t="shared" si="18"/>
        <v>342610.79106916091</v>
      </c>
    </row>
    <row r="117" spans="1:25">
      <c r="A117" s="55" t="s">
        <v>424</v>
      </c>
      <c r="B117" s="57">
        <f t="shared" si="19"/>
        <v>289196.42347897874</v>
      </c>
      <c r="C117" s="57">
        <f t="shared" si="12"/>
        <v>1686.9791369607094</v>
      </c>
      <c r="D117" s="57">
        <f t="shared" si="13"/>
        <v>3101.1957424755224</v>
      </c>
      <c r="E117" s="57">
        <f t="shared" si="14"/>
        <v>287782.20687346393</v>
      </c>
      <c r="K117" s="55" t="s">
        <v>425</v>
      </c>
      <c r="L117" s="56">
        <f t="shared" si="20"/>
        <v>350480.44173539471</v>
      </c>
      <c r="M117" s="56">
        <f t="shared" si="21"/>
        <v>943.6011892876013</v>
      </c>
      <c r="N117" s="56">
        <f t="shared" si="22"/>
        <v>1485.6439325077883</v>
      </c>
      <c r="O117" s="56">
        <f t="shared" si="15"/>
        <v>349938.39899217454</v>
      </c>
      <c r="U117" s="55" t="s">
        <v>425</v>
      </c>
      <c r="V117" s="56">
        <f t="shared" si="23"/>
        <v>342610.79106916091</v>
      </c>
      <c r="W117" s="56">
        <f t="shared" si="16"/>
        <v>922.4136682631256</v>
      </c>
      <c r="X117" s="56">
        <f t="shared" si="17"/>
        <v>1550.5978712377612</v>
      </c>
      <c r="Y117" s="56">
        <f t="shared" si="18"/>
        <v>341982.60686618625</v>
      </c>
    </row>
    <row r="118" spans="1:25">
      <c r="A118" s="55" t="s">
        <v>426</v>
      </c>
      <c r="B118" s="57">
        <f t="shared" si="19"/>
        <v>287782.20687346393</v>
      </c>
      <c r="C118" s="57">
        <f t="shared" si="12"/>
        <v>1678.7295400952064</v>
      </c>
      <c r="D118" s="57">
        <f t="shared" si="13"/>
        <v>3101.1957424755224</v>
      </c>
      <c r="E118" s="57">
        <f t="shared" si="14"/>
        <v>286359.74067108362</v>
      </c>
      <c r="K118" s="55" t="s">
        <v>427</v>
      </c>
      <c r="L118" s="56">
        <f t="shared" si="20"/>
        <v>349938.39899217454</v>
      </c>
      <c r="M118" s="56">
        <f t="shared" si="21"/>
        <v>942.14184344046998</v>
      </c>
      <c r="N118" s="56">
        <f t="shared" si="22"/>
        <v>1485.6439325077883</v>
      </c>
      <c r="O118" s="56">
        <f t="shared" si="15"/>
        <v>349394.89690310723</v>
      </c>
      <c r="U118" s="55" t="s">
        <v>427</v>
      </c>
      <c r="V118" s="56">
        <f t="shared" si="23"/>
        <v>341982.60686618625</v>
      </c>
      <c r="W118" s="56">
        <f t="shared" si="16"/>
        <v>920.72240310127074</v>
      </c>
      <c r="X118" s="56">
        <f t="shared" si="17"/>
        <v>1550.5978712377612</v>
      </c>
      <c r="Y118" s="56">
        <f t="shared" si="18"/>
        <v>341352.73139804974</v>
      </c>
    </row>
    <row r="119" spans="1:25">
      <c r="A119" s="55" t="s">
        <v>428</v>
      </c>
      <c r="B119" s="57">
        <f t="shared" si="19"/>
        <v>286359.74067108362</v>
      </c>
      <c r="C119" s="57">
        <f t="shared" si="12"/>
        <v>1670.4318205813213</v>
      </c>
      <c r="D119" s="57">
        <f t="shared" si="13"/>
        <v>3101.1957424755224</v>
      </c>
      <c r="E119" s="57">
        <f t="shared" si="14"/>
        <v>284928.97674918943</v>
      </c>
      <c r="K119" s="55" t="s">
        <v>429</v>
      </c>
      <c r="L119" s="56">
        <f t="shared" si="20"/>
        <v>349394.89690310723</v>
      </c>
      <c r="M119" s="56">
        <f t="shared" si="21"/>
        <v>940.67856858528887</v>
      </c>
      <c r="N119" s="56">
        <f t="shared" si="22"/>
        <v>1485.6439325077883</v>
      </c>
      <c r="O119" s="56">
        <f t="shared" si="15"/>
        <v>348849.93153918476</v>
      </c>
      <c r="U119" s="55" t="s">
        <v>429</v>
      </c>
      <c r="V119" s="56">
        <f t="shared" si="23"/>
        <v>341352.73139804974</v>
      </c>
      <c r="W119" s="56">
        <f t="shared" si="16"/>
        <v>919.02658453321101</v>
      </c>
      <c r="X119" s="56">
        <f t="shared" si="17"/>
        <v>1550.5978712377612</v>
      </c>
      <c r="Y119" s="56">
        <f t="shared" si="18"/>
        <v>340721.16011134518</v>
      </c>
    </row>
    <row r="120" spans="1:25">
      <c r="A120" s="55" t="s">
        <v>430</v>
      </c>
      <c r="B120" s="57">
        <f t="shared" si="19"/>
        <v>284928.97674918943</v>
      </c>
      <c r="C120" s="57">
        <f t="shared" si="12"/>
        <v>1662.0856977036051</v>
      </c>
      <c r="D120" s="57">
        <f t="shared" si="13"/>
        <v>3101.1957424755224</v>
      </c>
      <c r="E120" s="57">
        <f t="shared" si="14"/>
        <v>283489.86670441751</v>
      </c>
      <c r="K120" s="55" t="s">
        <v>431</v>
      </c>
      <c r="L120" s="56">
        <f t="shared" si="20"/>
        <v>348849.93153918476</v>
      </c>
      <c r="M120" s="56">
        <f t="shared" si="21"/>
        <v>939.21135414395906</v>
      </c>
      <c r="N120" s="56">
        <f t="shared" si="22"/>
        <v>1485.6439325077883</v>
      </c>
      <c r="O120" s="56">
        <f t="shared" si="15"/>
        <v>348303.49896082096</v>
      </c>
      <c r="U120" s="55" t="s">
        <v>431</v>
      </c>
      <c r="V120" s="56">
        <f t="shared" si="23"/>
        <v>340721.16011134518</v>
      </c>
      <c r="W120" s="56">
        <f t="shared" si="16"/>
        <v>917.32620029977556</v>
      </c>
      <c r="X120" s="56">
        <f t="shared" si="17"/>
        <v>1550.5978712377612</v>
      </c>
      <c r="Y120" s="56">
        <f t="shared" si="18"/>
        <v>340087.88844040717</v>
      </c>
    </row>
    <row r="121" spans="1:25">
      <c r="A121" s="55" t="s">
        <v>432</v>
      </c>
      <c r="B121" s="57">
        <f t="shared" si="19"/>
        <v>283489.86670441751</v>
      </c>
      <c r="C121" s="57">
        <f t="shared" si="12"/>
        <v>1653.6908891091023</v>
      </c>
      <c r="D121" s="57">
        <f t="shared" si="13"/>
        <v>3101.1957424755224</v>
      </c>
      <c r="E121" s="57">
        <f t="shared" si="14"/>
        <v>282042.3618510511</v>
      </c>
      <c r="K121" s="55" t="s">
        <v>433</v>
      </c>
      <c r="L121" s="56">
        <f t="shared" si="20"/>
        <v>348303.49896082096</v>
      </c>
      <c r="M121" s="56">
        <f t="shared" si="21"/>
        <v>937.74018950990273</v>
      </c>
      <c r="N121" s="56">
        <f t="shared" si="22"/>
        <v>1485.6439325077883</v>
      </c>
      <c r="O121" s="56">
        <f t="shared" si="15"/>
        <v>347755.59521782305</v>
      </c>
      <c r="U121" s="55" t="s">
        <v>433</v>
      </c>
      <c r="V121" s="56">
        <f t="shared" si="23"/>
        <v>340087.88844040717</v>
      </c>
      <c r="W121" s="56">
        <f t="shared" si="16"/>
        <v>915.6212381087887</v>
      </c>
      <c r="X121" s="56">
        <f t="shared" si="17"/>
        <v>1550.5978712377612</v>
      </c>
      <c r="Y121" s="56">
        <f t="shared" si="18"/>
        <v>339452.91180727817</v>
      </c>
    </row>
    <row r="122" spans="1:25">
      <c r="A122" s="55" t="s">
        <v>434</v>
      </c>
      <c r="B122" s="57">
        <f t="shared" si="19"/>
        <v>282042.3618510511</v>
      </c>
      <c r="C122" s="57">
        <f t="shared" si="12"/>
        <v>1645.2471107977981</v>
      </c>
      <c r="D122" s="57">
        <f t="shared" si="13"/>
        <v>3101.1957424755224</v>
      </c>
      <c r="E122" s="57">
        <f t="shared" si="14"/>
        <v>280586.41321937338</v>
      </c>
      <c r="K122" s="55" t="s">
        <v>435</v>
      </c>
      <c r="L122" s="56">
        <f t="shared" si="20"/>
        <v>347755.59521782305</v>
      </c>
      <c r="M122" s="56">
        <f t="shared" si="21"/>
        <v>936.26506404798522</v>
      </c>
      <c r="N122" s="56">
        <f t="shared" si="22"/>
        <v>1485.6439325077883</v>
      </c>
      <c r="O122" s="56">
        <f t="shared" si="15"/>
        <v>347206.21634936327</v>
      </c>
      <c r="U122" s="55" t="s">
        <v>435</v>
      </c>
      <c r="V122" s="56">
        <f t="shared" si="23"/>
        <v>339452.91180727817</v>
      </c>
      <c r="W122" s="56">
        <f t="shared" si="16"/>
        <v>913.91168563497979</v>
      </c>
      <c r="X122" s="56">
        <f t="shared" si="17"/>
        <v>1550.5978712377612</v>
      </c>
      <c r="Y122" s="56">
        <f t="shared" si="18"/>
        <v>338816.22562167537</v>
      </c>
    </row>
    <row r="123" spans="1:25">
      <c r="A123" s="55" t="s">
        <v>436</v>
      </c>
      <c r="B123" s="57">
        <f t="shared" si="19"/>
        <v>280586.41321937338</v>
      </c>
      <c r="C123" s="57">
        <f t="shared" si="12"/>
        <v>1636.7540771130114</v>
      </c>
      <c r="D123" s="57">
        <f t="shared" si="13"/>
        <v>3101.1957424755224</v>
      </c>
      <c r="E123" s="57">
        <f t="shared" si="14"/>
        <v>279121.97155401087</v>
      </c>
      <c r="K123" s="55" t="s">
        <v>437</v>
      </c>
      <c r="L123" s="56">
        <f t="shared" si="20"/>
        <v>347206.21634936327</v>
      </c>
      <c r="M123" s="56">
        <f t="shared" si="21"/>
        <v>934.78596709443968</v>
      </c>
      <c r="N123" s="56">
        <f t="shared" si="22"/>
        <v>1485.6439325077883</v>
      </c>
      <c r="O123" s="56">
        <f t="shared" si="15"/>
        <v>346655.3583839499</v>
      </c>
      <c r="U123" s="55" t="s">
        <v>437</v>
      </c>
      <c r="V123" s="56">
        <f t="shared" si="23"/>
        <v>338816.22562167537</v>
      </c>
      <c r="W123" s="56">
        <f t="shared" si="16"/>
        <v>912.19753051989539</v>
      </c>
      <c r="X123" s="56">
        <f t="shared" si="17"/>
        <v>1550.5978712377612</v>
      </c>
      <c r="Y123" s="56">
        <f t="shared" si="18"/>
        <v>338177.82528095751</v>
      </c>
    </row>
    <row r="124" spans="1:25">
      <c r="A124" s="55" t="s">
        <v>438</v>
      </c>
      <c r="B124" s="57">
        <f t="shared" si="19"/>
        <v>279121.97155401087</v>
      </c>
      <c r="C124" s="57">
        <f t="shared" si="12"/>
        <v>1628.2115007317302</v>
      </c>
      <c r="D124" s="57">
        <f t="shared" si="13"/>
        <v>3101.1957424755224</v>
      </c>
      <c r="E124" s="57">
        <f t="shared" si="14"/>
        <v>277648.98731226707</v>
      </c>
      <c r="K124" s="55" t="s">
        <v>439</v>
      </c>
      <c r="L124" s="56">
        <f t="shared" si="20"/>
        <v>346655.3583839499</v>
      </c>
      <c r="M124" s="56">
        <f t="shared" si="21"/>
        <v>933.30288795678837</v>
      </c>
      <c r="N124" s="56">
        <f t="shared" si="22"/>
        <v>1485.6439325077883</v>
      </c>
      <c r="O124" s="56">
        <f t="shared" si="15"/>
        <v>346103.01733939891</v>
      </c>
      <c r="U124" s="55" t="s">
        <v>439</v>
      </c>
      <c r="V124" s="56">
        <f t="shared" si="23"/>
        <v>338177.82528095751</v>
      </c>
      <c r="W124" s="56">
        <f t="shared" si="16"/>
        <v>910.47876037180879</v>
      </c>
      <c r="X124" s="56">
        <f t="shared" si="17"/>
        <v>1550.5978712377612</v>
      </c>
      <c r="Y124" s="56">
        <f t="shared" si="18"/>
        <v>337537.70617009152</v>
      </c>
    </row>
    <row r="125" spans="1:25">
      <c r="A125" s="55" t="s">
        <v>440</v>
      </c>
      <c r="B125" s="57">
        <f t="shared" si="19"/>
        <v>277648.98731226707</v>
      </c>
      <c r="C125" s="57">
        <f t="shared" si="12"/>
        <v>1619.6190926548913</v>
      </c>
      <c r="D125" s="57">
        <f t="shared" si="13"/>
        <v>3101.1957424755224</v>
      </c>
      <c r="E125" s="57">
        <f t="shared" si="14"/>
        <v>276167.41066244646</v>
      </c>
      <c r="K125" s="55" t="s">
        <v>441</v>
      </c>
      <c r="L125" s="56">
        <f t="shared" si="20"/>
        <v>346103.01733939891</v>
      </c>
      <c r="M125" s="56">
        <f t="shared" si="21"/>
        <v>931.81581591376641</v>
      </c>
      <c r="N125" s="56">
        <f t="shared" si="22"/>
        <v>1485.6439325077883</v>
      </c>
      <c r="O125" s="56">
        <f t="shared" si="15"/>
        <v>345549.18922280491</v>
      </c>
      <c r="U125" s="55" t="s">
        <v>441</v>
      </c>
      <c r="V125" s="56">
        <f t="shared" si="23"/>
        <v>337537.70617009152</v>
      </c>
      <c r="W125" s="56">
        <f t="shared" si="16"/>
        <v>908.75536276563116</v>
      </c>
      <c r="X125" s="56">
        <f t="shared" si="17"/>
        <v>1550.5978712377612</v>
      </c>
      <c r="Y125" s="56">
        <f t="shared" si="18"/>
        <v>336895.86366161937</v>
      </c>
    </row>
    <row r="126" spans="1:25">
      <c r="A126" s="55" t="s">
        <v>442</v>
      </c>
      <c r="B126" s="57">
        <f t="shared" si="19"/>
        <v>276167.41066244646</v>
      </c>
      <c r="C126" s="57">
        <f t="shared" si="12"/>
        <v>1610.9765621976044</v>
      </c>
      <c r="D126" s="57">
        <f t="shared" si="13"/>
        <v>3101.1957424755224</v>
      </c>
      <c r="E126" s="57">
        <f t="shared" si="14"/>
        <v>274677.19148216856</v>
      </c>
      <c r="K126" s="55" t="s">
        <v>443</v>
      </c>
      <c r="L126" s="56">
        <f t="shared" si="20"/>
        <v>345549.18922280491</v>
      </c>
      <c r="M126" s="56">
        <f t="shared" si="21"/>
        <v>930.32474021524411</v>
      </c>
      <c r="N126" s="56">
        <f t="shared" si="22"/>
        <v>1485.6439325077883</v>
      </c>
      <c r="O126" s="56">
        <f t="shared" si="15"/>
        <v>344993.87003051239</v>
      </c>
      <c r="U126" s="55" t="s">
        <v>443</v>
      </c>
      <c r="V126" s="56">
        <f t="shared" si="23"/>
        <v>336895.86366161937</v>
      </c>
      <c r="W126" s="56">
        <f t="shared" si="16"/>
        <v>907.02732524282146</v>
      </c>
      <c r="X126" s="56">
        <f t="shared" si="17"/>
        <v>1550.5978712377612</v>
      </c>
      <c r="Y126" s="56">
        <f t="shared" si="18"/>
        <v>336252.2931156244</v>
      </c>
    </row>
    <row r="127" spans="1:25">
      <c r="A127" s="55" t="s">
        <v>444</v>
      </c>
      <c r="B127" s="57">
        <f t="shared" si="19"/>
        <v>274677.19148216856</v>
      </c>
      <c r="C127" s="57">
        <f t="shared" si="12"/>
        <v>1602.2836169793168</v>
      </c>
      <c r="D127" s="57">
        <f t="shared" si="13"/>
        <v>3101.1957424755224</v>
      </c>
      <c r="E127" s="57">
        <f t="shared" si="14"/>
        <v>273178.27935667237</v>
      </c>
      <c r="K127" s="55" t="s">
        <v>445</v>
      </c>
      <c r="L127" s="56">
        <f t="shared" si="20"/>
        <v>344993.87003051239</v>
      </c>
      <c r="M127" s="56">
        <f t="shared" si="21"/>
        <v>928.82965008214887</v>
      </c>
      <c r="N127" s="56">
        <f t="shared" si="22"/>
        <v>1485.6439325077883</v>
      </c>
      <c r="O127" s="56">
        <f t="shared" si="15"/>
        <v>344437.05574808677</v>
      </c>
      <c r="U127" s="55" t="s">
        <v>445</v>
      </c>
      <c r="V127" s="56">
        <f t="shared" si="23"/>
        <v>336252.2931156244</v>
      </c>
      <c r="W127" s="56">
        <f t="shared" si="16"/>
        <v>905.29463531129659</v>
      </c>
      <c r="X127" s="56">
        <f t="shared" si="17"/>
        <v>1550.5978712377612</v>
      </c>
      <c r="Y127" s="56">
        <f t="shared" si="18"/>
        <v>335606.98987969791</v>
      </c>
    </row>
    <row r="128" spans="1:25">
      <c r="A128" s="55" t="s">
        <v>446</v>
      </c>
      <c r="B128" s="57">
        <f t="shared" si="19"/>
        <v>273178.27935667237</v>
      </c>
      <c r="C128" s="57">
        <f t="shared" si="12"/>
        <v>1593.5399629139222</v>
      </c>
      <c r="D128" s="57">
        <f t="shared" si="13"/>
        <v>3101.1957424755224</v>
      </c>
      <c r="E128" s="57">
        <f t="shared" si="14"/>
        <v>271670.62357711076</v>
      </c>
      <c r="K128" s="55" t="s">
        <v>447</v>
      </c>
      <c r="L128" s="56">
        <f t="shared" si="20"/>
        <v>344437.05574808677</v>
      </c>
      <c r="M128" s="56">
        <f t="shared" si="21"/>
        <v>927.33053470638754</v>
      </c>
      <c r="N128" s="56">
        <f t="shared" si="22"/>
        <v>1485.6439325077883</v>
      </c>
      <c r="O128" s="56">
        <f t="shared" si="15"/>
        <v>343878.74235028541</v>
      </c>
      <c r="U128" s="55" t="s">
        <v>447</v>
      </c>
      <c r="V128" s="56">
        <f t="shared" si="23"/>
        <v>335606.98987969791</v>
      </c>
      <c r="W128" s="56">
        <f t="shared" si="16"/>
        <v>903.55728044534067</v>
      </c>
      <c r="X128" s="56">
        <f t="shared" si="17"/>
        <v>1550.5978712377612</v>
      </c>
      <c r="Y128" s="56">
        <f t="shared" si="18"/>
        <v>334959.94928890548</v>
      </c>
    </row>
    <row r="129" spans="1:25">
      <c r="A129" s="55" t="s">
        <v>448</v>
      </c>
      <c r="B129" s="57">
        <f t="shared" si="19"/>
        <v>271670.62357711076</v>
      </c>
      <c r="C129" s="57">
        <f t="shared" si="12"/>
        <v>1584.7453041998128</v>
      </c>
      <c r="D129" s="57">
        <f t="shared" si="13"/>
        <v>3101.1957424755224</v>
      </c>
      <c r="E129" s="57">
        <f t="shared" si="14"/>
        <v>270154.17313883506</v>
      </c>
      <c r="K129" s="55" t="s">
        <v>449</v>
      </c>
      <c r="L129" s="56">
        <f t="shared" si="20"/>
        <v>343878.74235028541</v>
      </c>
      <c r="M129" s="56">
        <f t="shared" si="21"/>
        <v>925.82738325076855</v>
      </c>
      <c r="N129" s="56">
        <f t="shared" si="22"/>
        <v>1485.6439325077883</v>
      </c>
      <c r="O129" s="56">
        <f t="shared" si="15"/>
        <v>343318.92580102838</v>
      </c>
      <c r="U129" s="55" t="s">
        <v>449</v>
      </c>
      <c r="V129" s="56">
        <f t="shared" si="23"/>
        <v>334959.94928890548</v>
      </c>
      <c r="W129" s="56">
        <f t="shared" si="16"/>
        <v>901.8152480855149</v>
      </c>
      <c r="X129" s="56">
        <f t="shared" si="17"/>
        <v>1550.5978712377612</v>
      </c>
      <c r="Y129" s="56">
        <f t="shared" si="18"/>
        <v>334311.16666575323</v>
      </c>
    </row>
    <row r="130" spans="1:25">
      <c r="A130" s="55" t="s">
        <v>450</v>
      </c>
      <c r="B130" s="57">
        <f t="shared" si="19"/>
        <v>270154.17313883506</v>
      </c>
      <c r="C130" s="57">
        <f t="shared" si="12"/>
        <v>1575.8993433098713</v>
      </c>
      <c r="D130" s="57">
        <f t="shared" si="13"/>
        <v>3101.1957424755224</v>
      </c>
      <c r="E130" s="57">
        <f t="shared" si="14"/>
        <v>268628.87673966942</v>
      </c>
      <c r="K130" s="55" t="s">
        <v>451</v>
      </c>
      <c r="L130" s="56">
        <f t="shared" si="20"/>
        <v>343318.92580102838</v>
      </c>
      <c r="M130" s="56">
        <f t="shared" si="21"/>
        <v>924.32018484892262</v>
      </c>
      <c r="N130" s="56">
        <f t="shared" si="22"/>
        <v>1485.6439325077883</v>
      </c>
      <c r="O130" s="56">
        <f t="shared" si="15"/>
        <v>342757.60205336951</v>
      </c>
      <c r="U130" s="55" t="s">
        <v>451</v>
      </c>
      <c r="V130" s="56">
        <f t="shared" si="23"/>
        <v>334311.16666575323</v>
      </c>
      <c r="W130" s="56">
        <f t="shared" si="16"/>
        <v>900.06852563856648</v>
      </c>
      <c r="X130" s="56">
        <f t="shared" si="17"/>
        <v>1550.5978712377612</v>
      </c>
      <c r="Y130" s="56">
        <f t="shared" si="18"/>
        <v>333660.637320154</v>
      </c>
    </row>
    <row r="131" spans="1:25">
      <c r="A131" s="55" t="s">
        <v>452</v>
      </c>
      <c r="B131" s="57">
        <f t="shared" si="19"/>
        <v>268628.87673966942</v>
      </c>
      <c r="C131" s="57">
        <f t="shared" si="12"/>
        <v>1567.0017809814051</v>
      </c>
      <c r="D131" s="57">
        <f t="shared" si="13"/>
        <v>3101.1957424755224</v>
      </c>
      <c r="E131" s="57">
        <f t="shared" si="14"/>
        <v>267094.68277817534</v>
      </c>
      <c r="K131" s="55" t="s">
        <v>453</v>
      </c>
      <c r="L131" s="56">
        <f t="shared" si="20"/>
        <v>342757.60205336951</v>
      </c>
      <c r="M131" s="56">
        <f t="shared" si="21"/>
        <v>922.80892860522567</v>
      </c>
      <c r="N131" s="56">
        <f t="shared" si="22"/>
        <v>1485.6439325077883</v>
      </c>
      <c r="O131" s="56">
        <f t="shared" si="15"/>
        <v>342194.76704946696</v>
      </c>
      <c r="U131" s="55" t="s">
        <v>453</v>
      </c>
      <c r="V131" s="56">
        <f t="shared" si="23"/>
        <v>333660.637320154</v>
      </c>
      <c r="W131" s="56">
        <f t="shared" si="16"/>
        <v>898.31710047733782</v>
      </c>
      <c r="X131" s="56">
        <f t="shared" si="17"/>
        <v>1550.5978712377612</v>
      </c>
      <c r="Y131" s="56">
        <f t="shared" si="18"/>
        <v>333008.35654939356</v>
      </c>
    </row>
    <row r="132" spans="1:25">
      <c r="A132" s="55" t="s">
        <v>454</v>
      </c>
      <c r="B132" s="57">
        <f t="shared" si="19"/>
        <v>267094.68277817534</v>
      </c>
      <c r="C132" s="57">
        <f t="shared" si="12"/>
        <v>1558.0523162060229</v>
      </c>
      <c r="D132" s="57">
        <f t="shared" si="13"/>
        <v>3101.1957424755224</v>
      </c>
      <c r="E132" s="57">
        <f t="shared" si="14"/>
        <v>265551.53935190587</v>
      </c>
      <c r="K132" s="55" t="s">
        <v>455</v>
      </c>
      <c r="L132" s="56">
        <f t="shared" si="20"/>
        <v>342194.76704946696</v>
      </c>
      <c r="M132" s="56">
        <f t="shared" si="21"/>
        <v>921.29360359471889</v>
      </c>
      <c r="N132" s="56">
        <f t="shared" si="22"/>
        <v>1485.6439325077883</v>
      </c>
      <c r="O132" s="56">
        <f t="shared" si="15"/>
        <v>341630.41672055388</v>
      </c>
      <c r="U132" s="55" t="s">
        <v>455</v>
      </c>
      <c r="V132" s="56">
        <f t="shared" si="23"/>
        <v>333008.35654939356</v>
      </c>
      <c r="W132" s="56">
        <f t="shared" si="16"/>
        <v>896.56095994067505</v>
      </c>
      <c r="X132" s="56">
        <f t="shared" si="17"/>
        <v>1550.5978712377612</v>
      </c>
      <c r="Y132" s="56">
        <f t="shared" si="18"/>
        <v>332354.31963809644</v>
      </c>
    </row>
    <row r="133" spans="1:25">
      <c r="A133" s="55" t="s">
        <v>456</v>
      </c>
      <c r="B133" s="57">
        <f t="shared" si="19"/>
        <v>265551.53935190587</v>
      </c>
      <c r="C133" s="57">
        <f t="shared" si="12"/>
        <v>1549.050646219451</v>
      </c>
      <c r="D133" s="57">
        <f t="shared" si="13"/>
        <v>3101.1957424755224</v>
      </c>
      <c r="E133" s="57">
        <f t="shared" si="14"/>
        <v>263999.39425564982</v>
      </c>
      <c r="K133" s="55" t="s">
        <v>457</v>
      </c>
      <c r="L133" s="56">
        <f t="shared" si="20"/>
        <v>341630.41672055388</v>
      </c>
      <c r="M133" s="56">
        <f t="shared" si="21"/>
        <v>919.77419886302982</v>
      </c>
      <c r="N133" s="56">
        <f t="shared" si="22"/>
        <v>1485.6439325077883</v>
      </c>
      <c r="O133" s="56">
        <f t="shared" si="15"/>
        <v>341064.54698690912</v>
      </c>
      <c r="U133" s="55" t="s">
        <v>457</v>
      </c>
      <c r="V133" s="56">
        <f t="shared" si="23"/>
        <v>332354.31963809644</v>
      </c>
      <c r="W133" s="56">
        <f t="shared" si="16"/>
        <v>894.8000913333367</v>
      </c>
      <c r="X133" s="56">
        <f t="shared" si="17"/>
        <v>1550.5978712377612</v>
      </c>
      <c r="Y133" s="56">
        <f t="shared" si="18"/>
        <v>331698.52185819199</v>
      </c>
    </row>
    <row r="134" spans="1:25">
      <c r="A134" s="55" t="s">
        <v>458</v>
      </c>
      <c r="B134" s="57">
        <f t="shared" si="19"/>
        <v>263999.39425564982</v>
      </c>
      <c r="C134" s="57">
        <f t="shared" si="12"/>
        <v>1539.9964664912907</v>
      </c>
      <c r="D134" s="57">
        <f t="shared" si="13"/>
        <v>3101.1957424755224</v>
      </c>
      <c r="E134" s="57">
        <f t="shared" si="14"/>
        <v>262438.19497966563</v>
      </c>
      <c r="K134" s="55" t="s">
        <v>459</v>
      </c>
      <c r="L134" s="56">
        <f t="shared" si="20"/>
        <v>341064.54698690912</v>
      </c>
      <c r="M134" s="56">
        <f t="shared" si="21"/>
        <v>918.25070342629385</v>
      </c>
      <c r="N134" s="56">
        <f t="shared" si="22"/>
        <v>1485.6439325077883</v>
      </c>
      <c r="O134" s="56">
        <f t="shared" si="15"/>
        <v>340497.15375782765</v>
      </c>
      <c r="U134" s="55" t="s">
        <v>459</v>
      </c>
      <c r="V134" s="56">
        <f t="shared" si="23"/>
        <v>331698.52185819199</v>
      </c>
      <c r="W134" s="56">
        <f t="shared" si="16"/>
        <v>893.03448192590167</v>
      </c>
      <c r="X134" s="56">
        <f t="shared" si="17"/>
        <v>1550.5978712377612</v>
      </c>
      <c r="Y134" s="56">
        <f t="shared" si="18"/>
        <v>331040.9584688801</v>
      </c>
    </row>
    <row r="135" spans="1:25">
      <c r="A135" s="55" t="s">
        <v>460</v>
      </c>
      <c r="B135" s="57">
        <f t="shared" si="19"/>
        <v>262438.19497966563</v>
      </c>
      <c r="C135" s="57">
        <f t="shared" si="12"/>
        <v>1530.8894707147163</v>
      </c>
      <c r="D135" s="57">
        <f t="shared" si="13"/>
        <v>3101.1957424755224</v>
      </c>
      <c r="E135" s="57">
        <f t="shared" si="14"/>
        <v>260867.88870790484</v>
      </c>
      <c r="K135" s="55" t="s">
        <v>461</v>
      </c>
      <c r="L135" s="56">
        <f t="shared" si="20"/>
        <v>340497.15375782765</v>
      </c>
      <c r="M135" s="56">
        <f t="shared" si="21"/>
        <v>916.72310627107458</v>
      </c>
      <c r="N135" s="56">
        <f t="shared" si="22"/>
        <v>1485.6439325077883</v>
      </c>
      <c r="O135" s="56">
        <f t="shared" si="15"/>
        <v>339928.23293159093</v>
      </c>
      <c r="U135" s="55" t="s">
        <v>461</v>
      </c>
      <c r="V135" s="56">
        <f t="shared" si="23"/>
        <v>331040.9584688801</v>
      </c>
      <c r="W135" s="56">
        <f t="shared" si="16"/>
        <v>891.26411895467731</v>
      </c>
      <c r="X135" s="56">
        <f t="shared" si="17"/>
        <v>1550.5978712377612</v>
      </c>
      <c r="Y135" s="56">
        <f t="shared" si="18"/>
        <v>330381.62471659697</v>
      </c>
    </row>
    <row r="136" spans="1:25">
      <c r="A136" s="55" t="s">
        <v>462</v>
      </c>
      <c r="B136" s="57">
        <f t="shared" si="19"/>
        <v>260867.88870790484</v>
      </c>
      <c r="C136" s="57">
        <f t="shared" si="12"/>
        <v>1521.7293507961117</v>
      </c>
      <c r="D136" s="57">
        <f t="shared" si="13"/>
        <v>3101.1957424755224</v>
      </c>
      <c r="E136" s="57">
        <f t="shared" si="14"/>
        <v>259288.42231622542</v>
      </c>
      <c r="K136" s="55" t="s">
        <v>463</v>
      </c>
      <c r="L136" s="56">
        <f t="shared" si="20"/>
        <v>339928.23293159093</v>
      </c>
      <c r="M136" s="56">
        <f t="shared" si="21"/>
        <v>915.19139635428337</v>
      </c>
      <c r="N136" s="56">
        <f t="shared" si="22"/>
        <v>1485.6439325077883</v>
      </c>
      <c r="O136" s="56">
        <f t="shared" si="15"/>
        <v>339357.78039543744</v>
      </c>
      <c r="U136" s="55" t="s">
        <v>463</v>
      </c>
      <c r="V136" s="56">
        <f t="shared" si="23"/>
        <v>330381.62471659697</v>
      </c>
      <c r="W136" s="56">
        <f t="shared" si="16"/>
        <v>889.48898962160729</v>
      </c>
      <c r="X136" s="56">
        <f t="shared" si="17"/>
        <v>1550.5978712377612</v>
      </c>
      <c r="Y136" s="56">
        <f t="shared" si="18"/>
        <v>329720.51583498082</v>
      </c>
    </row>
    <row r="137" spans="1:25">
      <c r="A137" s="55" t="s">
        <v>464</v>
      </c>
      <c r="B137" s="57">
        <f t="shared" si="19"/>
        <v>259288.42231622542</v>
      </c>
      <c r="C137" s="57">
        <f t="shared" si="12"/>
        <v>1512.5157968446483</v>
      </c>
      <c r="D137" s="57">
        <f t="shared" si="13"/>
        <v>3101.1957424755224</v>
      </c>
      <c r="E137" s="57">
        <f t="shared" si="14"/>
        <v>257699.74237059455</v>
      </c>
      <c r="K137" s="55" t="s">
        <v>465</v>
      </c>
      <c r="L137" s="56">
        <f t="shared" si="20"/>
        <v>339357.78039543744</v>
      </c>
      <c r="M137" s="56">
        <f t="shared" si="21"/>
        <v>913.65556260310086</v>
      </c>
      <c r="N137" s="56">
        <f t="shared" si="22"/>
        <v>1485.6439325077883</v>
      </c>
      <c r="O137" s="56">
        <f t="shared" si="15"/>
        <v>338785.79202553275</v>
      </c>
      <c r="U137" s="55" t="s">
        <v>465</v>
      </c>
      <c r="V137" s="56">
        <f t="shared" si="23"/>
        <v>329720.51583498082</v>
      </c>
      <c r="W137" s="56">
        <f t="shared" si="16"/>
        <v>887.70908109417928</v>
      </c>
      <c r="X137" s="56">
        <f t="shared" si="17"/>
        <v>1550.5978712377612</v>
      </c>
      <c r="Y137" s="56">
        <f t="shared" si="18"/>
        <v>329057.62704483722</v>
      </c>
    </row>
    <row r="138" spans="1:25">
      <c r="A138" s="55" t="s">
        <v>466</v>
      </c>
      <c r="B138" s="57">
        <f t="shared" si="19"/>
        <v>257699.74237059455</v>
      </c>
      <c r="C138" s="57">
        <f t="shared" si="12"/>
        <v>1503.2484971618017</v>
      </c>
      <c r="D138" s="57">
        <f t="shared" si="13"/>
        <v>3101.1957424755224</v>
      </c>
      <c r="E138" s="57">
        <f t="shared" si="14"/>
        <v>256101.79512528086</v>
      </c>
      <c r="K138" s="55" t="s">
        <v>467</v>
      </c>
      <c r="L138" s="56">
        <f t="shared" si="20"/>
        <v>338785.79202553275</v>
      </c>
      <c r="M138" s="56">
        <f t="shared" si="21"/>
        <v>912.11559391489595</v>
      </c>
      <c r="N138" s="56">
        <f t="shared" si="22"/>
        <v>1485.6439325077883</v>
      </c>
      <c r="O138" s="56">
        <f t="shared" si="15"/>
        <v>338212.26368693984</v>
      </c>
      <c r="U138" s="55" t="s">
        <v>467</v>
      </c>
      <c r="V138" s="56">
        <f t="shared" si="23"/>
        <v>329057.62704483722</v>
      </c>
      <c r="W138" s="56">
        <f t="shared" si="16"/>
        <v>885.9243805053311</v>
      </c>
      <c r="X138" s="56">
        <f t="shared" si="17"/>
        <v>1550.5978712377612</v>
      </c>
      <c r="Y138" s="56">
        <f t="shared" si="18"/>
        <v>328392.95355410478</v>
      </c>
    </row>
    <row r="139" spans="1:25">
      <c r="A139" s="55" t="s">
        <v>468</v>
      </c>
      <c r="B139" s="57">
        <f t="shared" si="19"/>
        <v>256101.79512528086</v>
      </c>
      <c r="C139" s="57">
        <f t="shared" si="12"/>
        <v>1493.927138230805</v>
      </c>
      <c r="D139" s="57">
        <f t="shared" si="13"/>
        <v>3101.1957424755224</v>
      </c>
      <c r="E139" s="57">
        <f t="shared" si="14"/>
        <v>254494.52652103614</v>
      </c>
      <c r="K139" s="55" t="s">
        <v>469</v>
      </c>
      <c r="L139" s="56">
        <f t="shared" si="20"/>
        <v>338212.26368693984</v>
      </c>
      <c r="M139" s="56">
        <f t="shared" si="21"/>
        <v>910.57147915714586</v>
      </c>
      <c r="N139" s="56">
        <f t="shared" si="22"/>
        <v>1485.6439325077883</v>
      </c>
      <c r="O139" s="56">
        <f t="shared" si="15"/>
        <v>337637.1912335892</v>
      </c>
      <c r="U139" s="55" t="s">
        <v>469</v>
      </c>
      <c r="V139" s="56">
        <f t="shared" si="23"/>
        <v>328392.95355410478</v>
      </c>
      <c r="W139" s="56">
        <f t="shared" si="16"/>
        <v>884.13487495335914</v>
      </c>
      <c r="X139" s="56">
        <f t="shared" si="17"/>
        <v>1550.5978712377612</v>
      </c>
      <c r="Y139" s="56">
        <f t="shared" si="18"/>
        <v>327726.49055782036</v>
      </c>
    </row>
    <row r="140" spans="1:25">
      <c r="A140" s="55" t="s">
        <v>470</v>
      </c>
      <c r="B140" s="57">
        <f t="shared" si="19"/>
        <v>254494.52652103614</v>
      </c>
      <c r="C140" s="57">
        <f t="shared" si="12"/>
        <v>1484.5514047060442</v>
      </c>
      <c r="D140" s="57">
        <f t="shared" si="13"/>
        <v>3101.1957424755224</v>
      </c>
      <c r="E140" s="57">
        <f t="shared" si="14"/>
        <v>252877.88218326669</v>
      </c>
      <c r="K140" s="55" t="s">
        <v>471</v>
      </c>
      <c r="L140" s="56">
        <f t="shared" si="20"/>
        <v>337637.1912335892</v>
      </c>
      <c r="M140" s="56">
        <f t="shared" si="21"/>
        <v>909.02320716735562</v>
      </c>
      <c r="N140" s="56">
        <f t="shared" si="22"/>
        <v>1485.6439325077883</v>
      </c>
      <c r="O140" s="56">
        <f t="shared" si="15"/>
        <v>337060.57050824875</v>
      </c>
      <c r="U140" s="55" t="s">
        <v>471</v>
      </c>
      <c r="V140" s="56">
        <f t="shared" si="23"/>
        <v>327726.49055782036</v>
      </c>
      <c r="W140" s="56">
        <f t="shared" si="16"/>
        <v>882.34055150182417</v>
      </c>
      <c r="X140" s="56">
        <f t="shared" si="17"/>
        <v>1550.5978712377612</v>
      </c>
      <c r="Y140" s="56">
        <f t="shared" si="18"/>
        <v>327058.23323808442</v>
      </c>
    </row>
    <row r="141" spans="1:25">
      <c r="A141" s="55" t="s">
        <v>472</v>
      </c>
      <c r="B141" s="57">
        <f t="shared" si="19"/>
        <v>252877.88218326669</v>
      </c>
      <c r="C141" s="57">
        <f t="shared" ref="C141:C204" si="24">B141*B$7</f>
        <v>1475.1209794023891</v>
      </c>
      <c r="D141" s="57">
        <f t="shared" ref="D141:D204" si="25">B$9</f>
        <v>3101.1957424755224</v>
      </c>
      <c r="E141" s="57">
        <f t="shared" ref="E141:E204" si="26">B141+C141-D141</f>
        <v>251251.80742019357</v>
      </c>
      <c r="K141" s="55" t="s">
        <v>473</v>
      </c>
      <c r="L141" s="56">
        <f t="shared" si="20"/>
        <v>337060.57050824875</v>
      </c>
      <c r="M141" s="56">
        <f t="shared" si="21"/>
        <v>907.47076675297751</v>
      </c>
      <c r="N141" s="56">
        <f t="shared" si="22"/>
        <v>1485.6439325077883</v>
      </c>
      <c r="O141" s="56">
        <f t="shared" ref="O141:O204" si="27">L141+M141-N141</f>
        <v>336482.39734249393</v>
      </c>
      <c r="U141" s="55" t="s">
        <v>473</v>
      </c>
      <c r="V141" s="56">
        <f t="shared" si="23"/>
        <v>327058.23323808442</v>
      </c>
      <c r="W141" s="56">
        <f t="shared" ref="W141:W204" si="28">V141*V$7</f>
        <v>880.54139717945816</v>
      </c>
      <c r="X141" s="56">
        <f t="shared" ref="X141:X204" si="29">V$9</f>
        <v>1550.5978712377612</v>
      </c>
      <c r="Y141" s="56">
        <f t="shared" ref="Y141:Y204" si="30">V141+W141-X141</f>
        <v>326388.17676402611</v>
      </c>
    </row>
    <row r="142" spans="1:25">
      <c r="A142" s="55" t="s">
        <v>474</v>
      </c>
      <c r="B142" s="57">
        <f t="shared" ref="B142:B205" si="31">E141</f>
        <v>251251.80742019357</v>
      </c>
      <c r="C142" s="57">
        <f t="shared" si="24"/>
        <v>1465.6355432844625</v>
      </c>
      <c r="D142" s="57">
        <f t="shared" si="25"/>
        <v>3101.1957424755224</v>
      </c>
      <c r="E142" s="57">
        <f t="shared" si="26"/>
        <v>249616.24722100253</v>
      </c>
      <c r="K142" s="55" t="s">
        <v>475</v>
      </c>
      <c r="L142" s="56">
        <f t="shared" ref="L142:L205" si="32">O141</f>
        <v>336482.39734249393</v>
      </c>
      <c r="M142" s="56">
        <f t="shared" ref="M142:M205" si="33">L142*L$7</f>
        <v>905.91414669132996</v>
      </c>
      <c r="N142" s="56">
        <f t="shared" ref="N142:N205" si="34">L$9</f>
        <v>1485.6439325077883</v>
      </c>
      <c r="O142" s="56">
        <f t="shared" si="27"/>
        <v>335902.66755667748</v>
      </c>
      <c r="U142" s="55" t="s">
        <v>475</v>
      </c>
      <c r="V142" s="56">
        <f t="shared" ref="V142:V205" si="35">Y141</f>
        <v>326388.17676402611</v>
      </c>
      <c r="W142" s="56">
        <f t="shared" si="28"/>
        <v>878.73739898007045</v>
      </c>
      <c r="X142" s="56">
        <f t="shared" si="29"/>
        <v>1550.5978712377612</v>
      </c>
      <c r="Y142" s="56">
        <f t="shared" si="30"/>
        <v>325716.31629176839</v>
      </c>
    </row>
    <row r="143" spans="1:25">
      <c r="A143" s="55" t="s">
        <v>476</v>
      </c>
      <c r="B143" s="57">
        <f t="shared" si="31"/>
        <v>249616.24722100253</v>
      </c>
      <c r="C143" s="57">
        <f t="shared" si="24"/>
        <v>1456.0947754558481</v>
      </c>
      <c r="D143" s="57">
        <f t="shared" si="25"/>
        <v>3101.1957424755224</v>
      </c>
      <c r="E143" s="57">
        <f t="shared" si="26"/>
        <v>247971.14625398288</v>
      </c>
      <c r="K143" s="55" t="s">
        <v>477</v>
      </c>
      <c r="L143" s="56">
        <f t="shared" si="32"/>
        <v>335902.66755667748</v>
      </c>
      <c r="M143" s="56">
        <f t="shared" si="33"/>
        <v>904.3533357295164</v>
      </c>
      <c r="N143" s="56">
        <f t="shared" si="34"/>
        <v>1485.6439325077883</v>
      </c>
      <c r="O143" s="56">
        <f t="shared" si="27"/>
        <v>335321.37695989921</v>
      </c>
      <c r="U143" s="55" t="s">
        <v>477</v>
      </c>
      <c r="V143" s="56">
        <f t="shared" si="35"/>
        <v>325716.31629176839</v>
      </c>
      <c r="W143" s="56">
        <f t="shared" si="28"/>
        <v>876.92854386245347</v>
      </c>
      <c r="X143" s="56">
        <f t="shared" si="29"/>
        <v>1550.5978712377612</v>
      </c>
      <c r="Y143" s="56">
        <f t="shared" si="30"/>
        <v>325042.64696439309</v>
      </c>
    </row>
    <row r="144" spans="1:25">
      <c r="A144" s="55" t="s">
        <v>478</v>
      </c>
      <c r="B144" s="57">
        <f t="shared" si="31"/>
        <v>247971.14625398288</v>
      </c>
      <c r="C144" s="57">
        <f t="shared" si="24"/>
        <v>1446.4983531482335</v>
      </c>
      <c r="D144" s="57">
        <f t="shared" si="25"/>
        <v>3101.1957424755224</v>
      </c>
      <c r="E144" s="57">
        <f t="shared" si="26"/>
        <v>246316.4488646556</v>
      </c>
      <c r="K144" s="55" t="s">
        <v>479</v>
      </c>
      <c r="L144" s="56">
        <f t="shared" si="32"/>
        <v>335321.37695989921</v>
      </c>
      <c r="M144" s="56">
        <f t="shared" si="33"/>
        <v>902.78832258434409</v>
      </c>
      <c r="N144" s="56">
        <f t="shared" si="34"/>
        <v>1485.6439325077883</v>
      </c>
      <c r="O144" s="56">
        <f t="shared" si="27"/>
        <v>334738.52134997578</v>
      </c>
      <c r="U144" s="55" t="s">
        <v>479</v>
      </c>
      <c r="V144" s="56">
        <f t="shared" si="35"/>
        <v>325042.64696439309</v>
      </c>
      <c r="W144" s="56">
        <f t="shared" si="28"/>
        <v>875.11481875028915</v>
      </c>
      <c r="X144" s="56">
        <f t="shared" si="29"/>
        <v>1550.5978712377612</v>
      </c>
      <c r="Y144" s="56">
        <f t="shared" si="30"/>
        <v>324367.16391190561</v>
      </c>
    </row>
    <row r="145" spans="1:25">
      <c r="A145" s="55" t="s">
        <v>480</v>
      </c>
      <c r="B145" s="57">
        <f t="shared" si="31"/>
        <v>246316.4488646556</v>
      </c>
      <c r="C145" s="57">
        <f t="shared" si="24"/>
        <v>1436.8459517104911</v>
      </c>
      <c r="D145" s="57">
        <f t="shared" si="25"/>
        <v>3101.1957424755224</v>
      </c>
      <c r="E145" s="57">
        <f t="shared" si="26"/>
        <v>244652.09907389057</v>
      </c>
      <c r="K145" s="55" t="s">
        <v>481</v>
      </c>
      <c r="L145" s="56">
        <f t="shared" si="32"/>
        <v>334738.52134997578</v>
      </c>
      <c r="M145" s="56">
        <f t="shared" si="33"/>
        <v>901.21909594224257</v>
      </c>
      <c r="N145" s="56">
        <f t="shared" si="34"/>
        <v>1485.6439325077883</v>
      </c>
      <c r="O145" s="56">
        <f t="shared" si="27"/>
        <v>334154.09651341022</v>
      </c>
      <c r="U145" s="55" t="s">
        <v>481</v>
      </c>
      <c r="V145" s="56">
        <f t="shared" si="35"/>
        <v>324367.16391190561</v>
      </c>
      <c r="W145" s="56">
        <f t="shared" si="28"/>
        <v>873.29621053205369</v>
      </c>
      <c r="X145" s="56">
        <f t="shared" si="29"/>
        <v>1550.5978712377612</v>
      </c>
      <c r="Y145" s="56">
        <f t="shared" si="30"/>
        <v>323689.8622511999</v>
      </c>
    </row>
    <row r="146" spans="1:25">
      <c r="A146" s="55" t="s">
        <v>482</v>
      </c>
      <c r="B146" s="57">
        <f t="shared" si="31"/>
        <v>244652.09907389057</v>
      </c>
      <c r="C146" s="57">
        <f t="shared" si="24"/>
        <v>1427.1372445976951</v>
      </c>
      <c r="D146" s="57">
        <f t="shared" si="25"/>
        <v>3101.1957424755224</v>
      </c>
      <c r="E146" s="57">
        <f t="shared" si="26"/>
        <v>242978.04057601275</v>
      </c>
      <c r="K146" s="55" t="s">
        <v>483</v>
      </c>
      <c r="L146" s="56">
        <f t="shared" si="32"/>
        <v>334154.09651341022</v>
      </c>
      <c r="M146" s="56">
        <f t="shared" si="33"/>
        <v>899.64564445918143</v>
      </c>
      <c r="N146" s="56">
        <f t="shared" si="34"/>
        <v>1485.6439325077883</v>
      </c>
      <c r="O146" s="56">
        <f t="shared" si="27"/>
        <v>333568.09822536161</v>
      </c>
      <c r="U146" s="55" t="s">
        <v>483</v>
      </c>
      <c r="V146" s="56">
        <f t="shared" si="35"/>
        <v>323689.8622511999</v>
      </c>
      <c r="W146" s="56">
        <f t="shared" si="28"/>
        <v>871.47270606092286</v>
      </c>
      <c r="X146" s="56">
        <f t="shared" si="29"/>
        <v>1550.5978712377612</v>
      </c>
      <c r="Y146" s="56">
        <f t="shared" si="30"/>
        <v>323010.73708602303</v>
      </c>
    </row>
    <row r="147" spans="1:25">
      <c r="A147" s="55" t="s">
        <v>484</v>
      </c>
      <c r="B147" s="57">
        <f t="shared" si="31"/>
        <v>242978.04057601275</v>
      </c>
      <c r="C147" s="57">
        <f t="shared" si="24"/>
        <v>1417.3719033600744</v>
      </c>
      <c r="D147" s="57">
        <f t="shared" si="25"/>
        <v>3101.1957424755224</v>
      </c>
      <c r="E147" s="57">
        <f t="shared" si="26"/>
        <v>241294.2167368973</v>
      </c>
      <c r="K147" s="55" t="s">
        <v>485</v>
      </c>
      <c r="L147" s="56">
        <f t="shared" si="32"/>
        <v>333568.09822536161</v>
      </c>
      <c r="M147" s="56">
        <f t="shared" si="33"/>
        <v>898.06795676058903</v>
      </c>
      <c r="N147" s="56">
        <f t="shared" si="34"/>
        <v>1485.6439325077883</v>
      </c>
      <c r="O147" s="56">
        <f t="shared" si="27"/>
        <v>332980.52224961441</v>
      </c>
      <c r="U147" s="55" t="s">
        <v>485</v>
      </c>
      <c r="V147" s="56">
        <f t="shared" si="35"/>
        <v>323010.73708602303</v>
      </c>
      <c r="W147" s="56">
        <f t="shared" si="28"/>
        <v>869.64429215467749</v>
      </c>
      <c r="X147" s="56">
        <f t="shared" si="29"/>
        <v>1550.5978712377612</v>
      </c>
      <c r="Y147" s="56">
        <f t="shared" si="30"/>
        <v>322329.78350693994</v>
      </c>
    </row>
    <row r="148" spans="1:25">
      <c r="A148" s="55" t="s">
        <v>486</v>
      </c>
      <c r="B148" s="57">
        <f t="shared" si="31"/>
        <v>241294.2167368973</v>
      </c>
      <c r="C148" s="57">
        <f t="shared" si="24"/>
        <v>1407.549597631901</v>
      </c>
      <c r="D148" s="57">
        <f t="shared" si="25"/>
        <v>3101.1957424755224</v>
      </c>
      <c r="E148" s="57">
        <f t="shared" si="26"/>
        <v>239600.5705920537</v>
      </c>
      <c r="K148" s="55" t="s">
        <v>487</v>
      </c>
      <c r="L148" s="56">
        <f t="shared" si="32"/>
        <v>332980.52224961441</v>
      </c>
      <c r="M148" s="56">
        <f t="shared" si="33"/>
        <v>896.48602144126971</v>
      </c>
      <c r="N148" s="56">
        <f t="shared" si="34"/>
        <v>1485.6439325077883</v>
      </c>
      <c r="O148" s="56">
        <f t="shared" si="27"/>
        <v>332391.36433854792</v>
      </c>
      <c r="U148" s="55" t="s">
        <v>487</v>
      </c>
      <c r="V148" s="56">
        <f t="shared" si="35"/>
        <v>322329.78350693994</v>
      </c>
      <c r="W148" s="56">
        <f t="shared" si="28"/>
        <v>867.81095559560765</v>
      </c>
      <c r="X148" s="56">
        <f t="shared" si="29"/>
        <v>1550.5978712377612</v>
      </c>
      <c r="Y148" s="56">
        <f t="shared" si="30"/>
        <v>321646.99659129779</v>
      </c>
    </row>
    <row r="149" spans="1:25">
      <c r="A149" s="55" t="s">
        <v>488</v>
      </c>
      <c r="B149" s="57">
        <f t="shared" si="31"/>
        <v>239600.5705920537</v>
      </c>
      <c r="C149" s="57">
        <f t="shared" si="24"/>
        <v>1397.6699951203134</v>
      </c>
      <c r="D149" s="57">
        <f t="shared" si="25"/>
        <v>3101.1957424755224</v>
      </c>
      <c r="E149" s="57">
        <f t="shared" si="26"/>
        <v>237897.04484469851</v>
      </c>
      <c r="K149" s="55" t="s">
        <v>489</v>
      </c>
      <c r="L149" s="56">
        <f t="shared" si="32"/>
        <v>332391.36433854792</v>
      </c>
      <c r="M149" s="56">
        <f t="shared" si="33"/>
        <v>894.89982706532146</v>
      </c>
      <c r="N149" s="56">
        <f t="shared" si="34"/>
        <v>1485.6439325077883</v>
      </c>
      <c r="O149" s="56">
        <f t="shared" si="27"/>
        <v>331800.62023310544</v>
      </c>
      <c r="U149" s="55" t="s">
        <v>489</v>
      </c>
      <c r="V149" s="56">
        <f t="shared" si="35"/>
        <v>321646.99659129779</v>
      </c>
      <c r="W149" s="56">
        <f t="shared" si="28"/>
        <v>865.97268313041729</v>
      </c>
      <c r="X149" s="56">
        <f t="shared" si="29"/>
        <v>1550.5978712377612</v>
      </c>
      <c r="Y149" s="56">
        <f t="shared" si="30"/>
        <v>320962.37140319042</v>
      </c>
    </row>
    <row r="150" spans="1:25">
      <c r="A150" s="55" t="s">
        <v>490</v>
      </c>
      <c r="B150" s="57">
        <f t="shared" si="31"/>
        <v>237897.04484469851</v>
      </c>
      <c r="C150" s="57">
        <f t="shared" si="24"/>
        <v>1387.7327615940746</v>
      </c>
      <c r="D150" s="57">
        <f t="shared" si="25"/>
        <v>3101.1957424755224</v>
      </c>
      <c r="E150" s="57">
        <f t="shared" si="26"/>
        <v>236183.58186381709</v>
      </c>
      <c r="K150" s="55" t="s">
        <v>491</v>
      </c>
      <c r="L150" s="56">
        <f t="shared" si="32"/>
        <v>331800.62023310544</v>
      </c>
      <c r="M150" s="56">
        <f t="shared" si="33"/>
        <v>893.30936216605323</v>
      </c>
      <c r="N150" s="56">
        <f t="shared" si="34"/>
        <v>1485.6439325077883</v>
      </c>
      <c r="O150" s="56">
        <f t="shared" si="27"/>
        <v>331208.28566276369</v>
      </c>
      <c r="U150" s="55" t="s">
        <v>491</v>
      </c>
      <c r="V150" s="56">
        <f t="shared" si="35"/>
        <v>320962.37140319042</v>
      </c>
      <c r="W150" s="56">
        <f t="shared" si="28"/>
        <v>864.12946147012815</v>
      </c>
      <c r="X150" s="56">
        <f t="shared" si="29"/>
        <v>1550.5978712377612</v>
      </c>
      <c r="Y150" s="56">
        <f t="shared" si="30"/>
        <v>320275.90299342276</v>
      </c>
    </row>
    <row r="151" spans="1:25">
      <c r="A151" s="55" t="s">
        <v>492</v>
      </c>
      <c r="B151" s="57">
        <f t="shared" si="31"/>
        <v>236183.58186381709</v>
      </c>
      <c r="C151" s="57">
        <f t="shared" si="24"/>
        <v>1377.7375608722664</v>
      </c>
      <c r="D151" s="57">
        <f t="shared" si="25"/>
        <v>3101.1957424755224</v>
      </c>
      <c r="E151" s="57">
        <f t="shared" si="26"/>
        <v>234460.12368221386</v>
      </c>
      <c r="K151" s="55" t="s">
        <v>493</v>
      </c>
      <c r="L151" s="56">
        <f t="shared" si="32"/>
        <v>331208.28566276369</v>
      </c>
      <c r="M151" s="56">
        <f t="shared" si="33"/>
        <v>891.71461524590234</v>
      </c>
      <c r="N151" s="56">
        <f t="shared" si="34"/>
        <v>1485.6439325077883</v>
      </c>
      <c r="O151" s="56">
        <f t="shared" si="27"/>
        <v>330614.35634550179</v>
      </c>
      <c r="U151" s="55" t="s">
        <v>493</v>
      </c>
      <c r="V151" s="56">
        <f t="shared" si="35"/>
        <v>320275.90299342276</v>
      </c>
      <c r="W151" s="56">
        <f t="shared" si="28"/>
        <v>862.28127728998447</v>
      </c>
      <c r="X151" s="56">
        <f t="shared" si="29"/>
        <v>1550.5978712377612</v>
      </c>
      <c r="Y151" s="56">
        <f t="shared" si="30"/>
        <v>319587.58639947494</v>
      </c>
    </row>
    <row r="152" spans="1:25">
      <c r="A152" s="55" t="s">
        <v>494</v>
      </c>
      <c r="B152" s="57">
        <f t="shared" si="31"/>
        <v>234460.12368221386</v>
      </c>
      <c r="C152" s="57">
        <f t="shared" si="24"/>
        <v>1367.6840548129142</v>
      </c>
      <c r="D152" s="57">
        <f t="shared" si="25"/>
        <v>3101.1957424755224</v>
      </c>
      <c r="E152" s="57">
        <f t="shared" si="26"/>
        <v>232726.61199455126</v>
      </c>
      <c r="K152" s="55" t="s">
        <v>495</v>
      </c>
      <c r="L152" s="56">
        <f t="shared" si="32"/>
        <v>330614.35634550179</v>
      </c>
      <c r="M152" s="56">
        <f t="shared" si="33"/>
        <v>890.11557477635108</v>
      </c>
      <c r="N152" s="56">
        <f t="shared" si="34"/>
        <v>1485.6439325077883</v>
      </c>
      <c r="O152" s="56">
        <f t="shared" si="27"/>
        <v>330018.82798777038</v>
      </c>
      <c r="U152" s="55" t="s">
        <v>495</v>
      </c>
      <c r="V152" s="56">
        <f t="shared" si="35"/>
        <v>319587.58639947494</v>
      </c>
      <c r="W152" s="56">
        <f t="shared" si="28"/>
        <v>860.42811722935573</v>
      </c>
      <c r="X152" s="56">
        <f t="shared" si="29"/>
        <v>1550.5978712377612</v>
      </c>
      <c r="Y152" s="56">
        <f t="shared" si="30"/>
        <v>318897.41664546652</v>
      </c>
    </row>
    <row r="153" spans="1:25">
      <c r="A153" s="55" t="s">
        <v>496</v>
      </c>
      <c r="B153" s="57">
        <f t="shared" si="31"/>
        <v>232726.61199455126</v>
      </c>
      <c r="C153" s="57">
        <f t="shared" si="24"/>
        <v>1357.5719033015491</v>
      </c>
      <c r="D153" s="57">
        <f t="shared" si="25"/>
        <v>3101.1957424755224</v>
      </c>
      <c r="E153" s="57">
        <f t="shared" si="26"/>
        <v>230982.9881553773</v>
      </c>
      <c r="K153" s="55" t="s">
        <v>497</v>
      </c>
      <c r="L153" s="56">
        <f t="shared" si="32"/>
        <v>330018.82798777038</v>
      </c>
      <c r="M153" s="56">
        <f t="shared" si="33"/>
        <v>888.51222919784345</v>
      </c>
      <c r="N153" s="56">
        <f t="shared" si="34"/>
        <v>1485.6439325077883</v>
      </c>
      <c r="O153" s="56">
        <f t="shared" si="27"/>
        <v>329421.69628446043</v>
      </c>
      <c r="U153" s="55" t="s">
        <v>497</v>
      </c>
      <c r="V153" s="56">
        <f t="shared" si="35"/>
        <v>318897.41664546652</v>
      </c>
      <c r="W153" s="56">
        <f t="shared" si="28"/>
        <v>858.56996789164077</v>
      </c>
      <c r="X153" s="56">
        <f t="shared" si="29"/>
        <v>1550.5978712377612</v>
      </c>
      <c r="Y153" s="56">
        <f t="shared" si="30"/>
        <v>318205.38874212035</v>
      </c>
    </row>
    <row r="154" spans="1:25">
      <c r="A154" s="55" t="s">
        <v>498</v>
      </c>
      <c r="B154" s="57">
        <f t="shared" si="31"/>
        <v>230982.9881553773</v>
      </c>
      <c r="C154" s="57">
        <f t="shared" si="24"/>
        <v>1347.4007642397009</v>
      </c>
      <c r="D154" s="57">
        <f t="shared" si="25"/>
        <v>3101.1957424755224</v>
      </c>
      <c r="E154" s="57">
        <f t="shared" si="26"/>
        <v>229229.19317714148</v>
      </c>
      <c r="K154" s="55" t="s">
        <v>499</v>
      </c>
      <c r="L154" s="56">
        <f t="shared" si="32"/>
        <v>329421.69628446043</v>
      </c>
      <c r="M154" s="56">
        <f t="shared" si="33"/>
        <v>886.90456691970121</v>
      </c>
      <c r="N154" s="56">
        <f t="shared" si="34"/>
        <v>1485.6439325077883</v>
      </c>
      <c r="O154" s="56">
        <f t="shared" si="27"/>
        <v>328822.95691887237</v>
      </c>
      <c r="U154" s="55" t="s">
        <v>499</v>
      </c>
      <c r="V154" s="56">
        <f t="shared" si="35"/>
        <v>318205.38874212035</v>
      </c>
      <c r="W154" s="56">
        <f t="shared" si="28"/>
        <v>856.70681584417025</v>
      </c>
      <c r="X154" s="56">
        <f t="shared" si="29"/>
        <v>1550.5978712377612</v>
      </c>
      <c r="Y154" s="56">
        <f t="shared" si="30"/>
        <v>317511.49768672674</v>
      </c>
    </row>
    <row r="155" spans="1:25">
      <c r="A155" s="55" t="s">
        <v>500</v>
      </c>
      <c r="B155" s="57">
        <f t="shared" si="31"/>
        <v>229229.19317714148</v>
      </c>
      <c r="C155" s="57">
        <f t="shared" si="24"/>
        <v>1337.1702935333253</v>
      </c>
      <c r="D155" s="57">
        <f t="shared" si="25"/>
        <v>3101.1957424755224</v>
      </c>
      <c r="E155" s="57">
        <f t="shared" si="26"/>
        <v>227465.1677281993</v>
      </c>
      <c r="K155" s="55" t="s">
        <v>501</v>
      </c>
      <c r="L155" s="56">
        <f t="shared" si="32"/>
        <v>328822.95691887237</v>
      </c>
      <c r="M155" s="56">
        <f t="shared" si="33"/>
        <v>885.29257632004112</v>
      </c>
      <c r="N155" s="56">
        <f t="shared" si="34"/>
        <v>1485.6439325077883</v>
      </c>
      <c r="O155" s="56">
        <f t="shared" si="27"/>
        <v>328222.60556268465</v>
      </c>
      <c r="U155" s="55" t="s">
        <v>501</v>
      </c>
      <c r="V155" s="56">
        <f t="shared" si="35"/>
        <v>317511.49768672674</v>
      </c>
      <c r="W155" s="56">
        <f t="shared" si="28"/>
        <v>854.8386476181106</v>
      </c>
      <c r="X155" s="56">
        <f t="shared" si="29"/>
        <v>1550.5978712377612</v>
      </c>
      <c r="Y155" s="56">
        <f t="shared" si="30"/>
        <v>316815.73846310709</v>
      </c>
    </row>
    <row r="156" spans="1:25">
      <c r="A156" s="55" t="s">
        <v>502</v>
      </c>
      <c r="B156" s="57">
        <f t="shared" si="31"/>
        <v>227465.1677281993</v>
      </c>
      <c r="C156" s="57">
        <f t="shared" si="24"/>
        <v>1326.8801450811627</v>
      </c>
      <c r="D156" s="57">
        <f t="shared" si="25"/>
        <v>3101.1957424755224</v>
      </c>
      <c r="E156" s="57">
        <f t="shared" si="26"/>
        <v>225690.85213080497</v>
      </c>
      <c r="K156" s="55" t="s">
        <v>503</v>
      </c>
      <c r="L156" s="56">
        <f t="shared" si="32"/>
        <v>328222.60556268465</v>
      </c>
      <c r="M156" s="56">
        <f t="shared" si="33"/>
        <v>883.67624574568958</v>
      </c>
      <c r="N156" s="56">
        <f t="shared" si="34"/>
        <v>1485.6439325077883</v>
      </c>
      <c r="O156" s="56">
        <f t="shared" si="27"/>
        <v>327620.63787592255</v>
      </c>
      <c r="U156" s="55" t="s">
        <v>503</v>
      </c>
      <c r="V156" s="56">
        <f t="shared" si="35"/>
        <v>316815.73846310709</v>
      </c>
      <c r="W156" s="56">
        <f t="shared" si="28"/>
        <v>852.96544970836533</v>
      </c>
      <c r="X156" s="56">
        <f t="shared" si="29"/>
        <v>1550.5978712377612</v>
      </c>
      <c r="Y156" s="56">
        <f t="shared" si="30"/>
        <v>316118.10604157764</v>
      </c>
    </row>
    <row r="157" spans="1:25">
      <c r="A157" s="55" t="s">
        <v>504</v>
      </c>
      <c r="B157" s="57">
        <f t="shared" si="31"/>
        <v>225690.85213080497</v>
      </c>
      <c r="C157" s="57">
        <f t="shared" si="24"/>
        <v>1316.529970763029</v>
      </c>
      <c r="D157" s="57">
        <f t="shared" si="25"/>
        <v>3101.1957424755224</v>
      </c>
      <c r="E157" s="57">
        <f t="shared" si="26"/>
        <v>223906.18635909248</v>
      </c>
      <c r="K157" s="55" t="s">
        <v>505</v>
      </c>
      <c r="L157" s="56">
        <f t="shared" si="32"/>
        <v>327620.63787592255</v>
      </c>
      <c r="M157" s="56">
        <f t="shared" si="33"/>
        <v>882.0555635120993</v>
      </c>
      <c r="N157" s="56">
        <f t="shared" si="34"/>
        <v>1485.6439325077883</v>
      </c>
      <c r="O157" s="56">
        <f t="shared" si="27"/>
        <v>327017.04950692685</v>
      </c>
      <c r="U157" s="55" t="s">
        <v>505</v>
      </c>
      <c r="V157" s="56">
        <f t="shared" si="35"/>
        <v>316118.10604157764</v>
      </c>
      <c r="W157" s="56">
        <f t="shared" si="28"/>
        <v>851.08720857347839</v>
      </c>
      <c r="X157" s="56">
        <f t="shared" si="29"/>
        <v>1550.5978712377612</v>
      </c>
      <c r="Y157" s="56">
        <f t="shared" si="30"/>
        <v>315418.59537891333</v>
      </c>
    </row>
    <row r="158" spans="1:25">
      <c r="A158" s="55" t="s">
        <v>506</v>
      </c>
      <c r="B158" s="57">
        <f t="shared" si="31"/>
        <v>223906.18635909248</v>
      </c>
      <c r="C158" s="57">
        <f t="shared" si="24"/>
        <v>1306.1194204280396</v>
      </c>
      <c r="D158" s="57">
        <f t="shared" si="25"/>
        <v>3101.1957424755224</v>
      </c>
      <c r="E158" s="57">
        <f t="shared" si="26"/>
        <v>222111.110037045</v>
      </c>
      <c r="K158" s="55" t="s">
        <v>507</v>
      </c>
      <c r="L158" s="56">
        <f t="shared" si="32"/>
        <v>327017.04950692685</v>
      </c>
      <c r="M158" s="56">
        <f t="shared" si="33"/>
        <v>880.43051790326467</v>
      </c>
      <c r="N158" s="56">
        <f t="shared" si="34"/>
        <v>1485.6439325077883</v>
      </c>
      <c r="O158" s="56">
        <f t="shared" si="27"/>
        <v>326411.83609232231</v>
      </c>
      <c r="U158" s="55" t="s">
        <v>507</v>
      </c>
      <c r="V158" s="56">
        <f t="shared" si="35"/>
        <v>315418.59537891333</v>
      </c>
      <c r="W158" s="56">
        <f t="shared" si="28"/>
        <v>849.20391063553598</v>
      </c>
      <c r="X158" s="56">
        <f t="shared" si="29"/>
        <v>1550.5978712377612</v>
      </c>
      <c r="Y158" s="56">
        <f t="shared" si="30"/>
        <v>314717.2014183111</v>
      </c>
    </row>
    <row r="159" spans="1:25">
      <c r="A159" s="55" t="s">
        <v>508</v>
      </c>
      <c r="B159" s="57">
        <f t="shared" si="31"/>
        <v>222111.110037045</v>
      </c>
      <c r="C159" s="57">
        <f t="shared" si="24"/>
        <v>1295.6481418827625</v>
      </c>
      <c r="D159" s="57">
        <f t="shared" si="25"/>
        <v>3101.1957424755224</v>
      </c>
      <c r="E159" s="57">
        <f t="shared" si="26"/>
        <v>220305.56243645225</v>
      </c>
      <c r="K159" s="55" t="s">
        <v>509</v>
      </c>
      <c r="L159" s="56">
        <f t="shared" si="32"/>
        <v>326411.83609232231</v>
      </c>
      <c r="M159" s="56">
        <f t="shared" si="33"/>
        <v>878.80109717163714</v>
      </c>
      <c r="N159" s="56">
        <f t="shared" si="34"/>
        <v>1485.6439325077883</v>
      </c>
      <c r="O159" s="56">
        <f t="shared" si="27"/>
        <v>325804.99325698614</v>
      </c>
      <c r="U159" s="55" t="s">
        <v>509</v>
      </c>
      <c r="V159" s="56">
        <f t="shared" si="35"/>
        <v>314717.2014183111</v>
      </c>
      <c r="W159" s="56">
        <f t="shared" si="28"/>
        <v>847.31554228006848</v>
      </c>
      <c r="X159" s="56">
        <f t="shared" si="29"/>
        <v>1550.5978712377612</v>
      </c>
      <c r="Y159" s="56">
        <f t="shared" si="30"/>
        <v>314013.91908935341</v>
      </c>
    </row>
    <row r="160" spans="1:25">
      <c r="A160" s="55" t="s">
        <v>510</v>
      </c>
      <c r="B160" s="57">
        <f t="shared" si="31"/>
        <v>220305.56243645225</v>
      </c>
      <c r="C160" s="57">
        <f t="shared" si="24"/>
        <v>1285.1157808793048</v>
      </c>
      <c r="D160" s="57">
        <f t="shared" si="25"/>
        <v>3101.1957424755224</v>
      </c>
      <c r="E160" s="57">
        <f t="shared" si="26"/>
        <v>218489.48247485605</v>
      </c>
      <c r="K160" s="55" t="s">
        <v>511</v>
      </c>
      <c r="L160" s="56">
        <f t="shared" si="32"/>
        <v>325804.99325698614</v>
      </c>
      <c r="M160" s="56">
        <f t="shared" si="33"/>
        <v>877.16728953803977</v>
      </c>
      <c r="N160" s="56">
        <f t="shared" si="34"/>
        <v>1485.6439325077883</v>
      </c>
      <c r="O160" s="56">
        <f t="shared" si="27"/>
        <v>325196.51661401638</v>
      </c>
      <c r="U160" s="55" t="s">
        <v>511</v>
      </c>
      <c r="V160" s="56">
        <f t="shared" si="35"/>
        <v>314013.91908935341</v>
      </c>
      <c r="W160" s="56">
        <f t="shared" si="28"/>
        <v>845.42208985595164</v>
      </c>
      <c r="X160" s="56">
        <f t="shared" si="29"/>
        <v>1550.5978712377612</v>
      </c>
      <c r="Y160" s="56">
        <f t="shared" si="30"/>
        <v>313308.74330797157</v>
      </c>
    </row>
    <row r="161" spans="1:25">
      <c r="A161" s="55" t="s">
        <v>512</v>
      </c>
      <c r="B161" s="57">
        <f t="shared" si="31"/>
        <v>218489.48247485605</v>
      </c>
      <c r="C161" s="57">
        <f t="shared" si="24"/>
        <v>1274.5219811033271</v>
      </c>
      <c r="D161" s="57">
        <f t="shared" si="25"/>
        <v>3101.1957424755224</v>
      </c>
      <c r="E161" s="57">
        <f t="shared" si="26"/>
        <v>216662.80871348386</v>
      </c>
      <c r="K161" s="55" t="s">
        <v>513</v>
      </c>
      <c r="L161" s="56">
        <f t="shared" si="32"/>
        <v>325196.51661401638</v>
      </c>
      <c r="M161" s="56">
        <f t="shared" si="33"/>
        <v>875.52908319158269</v>
      </c>
      <c r="N161" s="56">
        <f t="shared" si="34"/>
        <v>1485.6439325077883</v>
      </c>
      <c r="O161" s="56">
        <f t="shared" si="27"/>
        <v>324586.40176470019</v>
      </c>
      <c r="U161" s="55" t="s">
        <v>513</v>
      </c>
      <c r="V161" s="56">
        <f t="shared" si="35"/>
        <v>313308.74330797157</v>
      </c>
      <c r="W161" s="56">
        <f t="shared" si="28"/>
        <v>843.52353967530814</v>
      </c>
      <c r="X161" s="56">
        <f t="shared" si="29"/>
        <v>1550.5978712377612</v>
      </c>
      <c r="Y161" s="56">
        <f t="shared" si="30"/>
        <v>312601.66897640907</v>
      </c>
    </row>
    <row r="162" spans="1:25">
      <c r="A162" s="55" t="s">
        <v>514</v>
      </c>
      <c r="B162" s="57">
        <f t="shared" si="31"/>
        <v>216662.80871348386</v>
      </c>
      <c r="C162" s="57">
        <f t="shared" si="24"/>
        <v>1263.8663841619891</v>
      </c>
      <c r="D162" s="57">
        <f t="shared" si="25"/>
        <v>3101.1957424755224</v>
      </c>
      <c r="E162" s="57">
        <f t="shared" si="26"/>
        <v>214825.47935517033</v>
      </c>
      <c r="K162" s="55" t="s">
        <v>515</v>
      </c>
      <c r="L162" s="56">
        <f t="shared" si="32"/>
        <v>324586.40176470019</v>
      </c>
      <c r="M162" s="56">
        <f t="shared" si="33"/>
        <v>873.88646628957758</v>
      </c>
      <c r="N162" s="56">
        <f t="shared" si="34"/>
        <v>1485.6439325077883</v>
      </c>
      <c r="O162" s="56">
        <f t="shared" si="27"/>
        <v>323974.64429848199</v>
      </c>
      <c r="U162" s="55" t="s">
        <v>515</v>
      </c>
      <c r="V162" s="56">
        <f t="shared" si="35"/>
        <v>312601.66897640907</v>
      </c>
      <c r="W162" s="56">
        <f t="shared" si="28"/>
        <v>841.61987801340911</v>
      </c>
      <c r="X162" s="56">
        <f t="shared" si="29"/>
        <v>1550.5978712377612</v>
      </c>
      <c r="Y162" s="56">
        <f t="shared" si="30"/>
        <v>311892.69098318467</v>
      </c>
    </row>
    <row r="163" spans="1:25">
      <c r="A163" s="55" t="s">
        <v>516</v>
      </c>
      <c r="B163" s="57">
        <f t="shared" si="31"/>
        <v>214825.47935517033</v>
      </c>
      <c r="C163" s="57">
        <f t="shared" si="24"/>
        <v>1253.1486295718271</v>
      </c>
      <c r="D163" s="57">
        <f t="shared" si="25"/>
        <v>3101.1957424755224</v>
      </c>
      <c r="E163" s="57">
        <f t="shared" si="26"/>
        <v>212977.43224226666</v>
      </c>
      <c r="K163" s="55" t="s">
        <v>517</v>
      </c>
      <c r="L163" s="56">
        <f t="shared" si="32"/>
        <v>323974.64429848199</v>
      </c>
      <c r="M163" s="56">
        <f t="shared" si="33"/>
        <v>872.23942695745166</v>
      </c>
      <c r="N163" s="56">
        <f t="shared" si="34"/>
        <v>1485.6439325077883</v>
      </c>
      <c r="O163" s="56">
        <f t="shared" si="27"/>
        <v>323361.23979293165</v>
      </c>
      <c r="U163" s="55" t="s">
        <v>517</v>
      </c>
      <c r="V163" s="56">
        <f t="shared" si="35"/>
        <v>311892.69098318467</v>
      </c>
      <c r="W163" s="56">
        <f t="shared" si="28"/>
        <v>839.71109110857424</v>
      </c>
      <c r="X163" s="56">
        <f t="shared" si="29"/>
        <v>1550.5978712377612</v>
      </c>
      <c r="Y163" s="56">
        <f t="shared" si="30"/>
        <v>311181.80420305545</v>
      </c>
    </row>
    <row r="164" spans="1:25">
      <c r="A164" s="55" t="s">
        <v>518</v>
      </c>
      <c r="B164" s="57">
        <f t="shared" si="31"/>
        <v>212977.43224226666</v>
      </c>
      <c r="C164" s="57">
        <f t="shared" si="24"/>
        <v>1242.3683547465555</v>
      </c>
      <c r="D164" s="57">
        <f t="shared" si="25"/>
        <v>3101.1957424755224</v>
      </c>
      <c r="E164" s="57">
        <f t="shared" si="26"/>
        <v>211118.6048545377</v>
      </c>
      <c r="K164" s="55" t="s">
        <v>519</v>
      </c>
      <c r="L164" s="56">
        <f t="shared" si="32"/>
        <v>323361.23979293165</v>
      </c>
      <c r="M164" s="56">
        <f t="shared" si="33"/>
        <v>870.58795328866222</v>
      </c>
      <c r="N164" s="56">
        <f t="shared" si="34"/>
        <v>1485.6439325077883</v>
      </c>
      <c r="O164" s="56">
        <f t="shared" si="27"/>
        <v>322746.18381371256</v>
      </c>
      <c r="U164" s="55" t="s">
        <v>519</v>
      </c>
      <c r="V164" s="56">
        <f t="shared" si="35"/>
        <v>311181.80420305545</v>
      </c>
      <c r="W164" s="56">
        <f t="shared" si="28"/>
        <v>837.79716516207247</v>
      </c>
      <c r="X164" s="56">
        <f t="shared" si="29"/>
        <v>1550.5978712377612</v>
      </c>
      <c r="Y164" s="56">
        <f t="shared" si="30"/>
        <v>310469.00349697971</v>
      </c>
    </row>
    <row r="165" spans="1:25">
      <c r="A165" s="55" t="s">
        <v>520</v>
      </c>
      <c r="B165" s="57">
        <f t="shared" si="31"/>
        <v>211118.6048545377</v>
      </c>
      <c r="C165" s="57">
        <f t="shared" si="24"/>
        <v>1231.5251949848032</v>
      </c>
      <c r="D165" s="57">
        <f t="shared" si="25"/>
        <v>3101.1957424755224</v>
      </c>
      <c r="E165" s="57">
        <f t="shared" si="26"/>
        <v>209248.93430704699</v>
      </c>
      <c r="K165" s="55" t="s">
        <v>521</v>
      </c>
      <c r="L165" s="56">
        <f t="shared" si="32"/>
        <v>322746.18381371256</v>
      </c>
      <c r="M165" s="56">
        <f t="shared" si="33"/>
        <v>868.93203334461089</v>
      </c>
      <c r="N165" s="56">
        <f t="shared" si="34"/>
        <v>1485.6439325077883</v>
      </c>
      <c r="O165" s="56">
        <f t="shared" si="27"/>
        <v>322129.47191454942</v>
      </c>
      <c r="U165" s="55" t="s">
        <v>521</v>
      </c>
      <c r="V165" s="56">
        <f t="shared" si="35"/>
        <v>310469.00349697971</v>
      </c>
      <c r="W165" s="56">
        <f t="shared" si="28"/>
        <v>835.8780863380224</v>
      </c>
      <c r="X165" s="56">
        <f t="shared" si="29"/>
        <v>1550.5978712377612</v>
      </c>
      <c r="Y165" s="56">
        <f t="shared" si="30"/>
        <v>309754.28371207992</v>
      </c>
    </row>
    <row r="166" spans="1:25">
      <c r="A166" s="55" t="s">
        <v>522</v>
      </c>
      <c r="B166" s="57">
        <f t="shared" si="31"/>
        <v>209248.93430704699</v>
      </c>
      <c r="C166" s="57">
        <f t="shared" si="24"/>
        <v>1220.6187834577743</v>
      </c>
      <c r="D166" s="57">
        <f t="shared" si="25"/>
        <v>3101.1957424755224</v>
      </c>
      <c r="E166" s="57">
        <f t="shared" si="26"/>
        <v>207368.35734802927</v>
      </c>
      <c r="K166" s="55" t="s">
        <v>523</v>
      </c>
      <c r="L166" s="56">
        <f t="shared" si="32"/>
        <v>322129.47191454942</v>
      </c>
      <c r="M166" s="56">
        <f t="shared" si="33"/>
        <v>867.27165515455624</v>
      </c>
      <c r="N166" s="56">
        <f t="shared" si="34"/>
        <v>1485.6439325077883</v>
      </c>
      <c r="O166" s="56">
        <f t="shared" si="27"/>
        <v>321511.09963719617</v>
      </c>
      <c r="U166" s="55" t="s">
        <v>523</v>
      </c>
      <c r="V166" s="56">
        <f t="shared" si="35"/>
        <v>309754.28371207992</v>
      </c>
      <c r="W166" s="56">
        <f t="shared" si="28"/>
        <v>833.95384076329219</v>
      </c>
      <c r="X166" s="56">
        <f t="shared" si="29"/>
        <v>1550.5978712377612</v>
      </c>
      <c r="Y166" s="56">
        <f t="shared" si="30"/>
        <v>309037.63968160545</v>
      </c>
    </row>
    <row r="167" spans="1:25">
      <c r="A167" s="55" t="s">
        <v>524</v>
      </c>
      <c r="B167" s="57">
        <f t="shared" si="31"/>
        <v>207368.35734802927</v>
      </c>
      <c r="C167" s="57">
        <f t="shared" si="24"/>
        <v>1209.6487511968376</v>
      </c>
      <c r="D167" s="57">
        <f t="shared" si="25"/>
        <v>3101.1957424755224</v>
      </c>
      <c r="E167" s="57">
        <f t="shared" si="26"/>
        <v>205476.81035675059</v>
      </c>
      <c r="K167" s="55" t="s">
        <v>525</v>
      </c>
      <c r="L167" s="56">
        <f t="shared" si="32"/>
        <v>321511.09963719617</v>
      </c>
      <c r="M167" s="56">
        <f t="shared" si="33"/>
        <v>865.60680671552825</v>
      </c>
      <c r="N167" s="56">
        <f t="shared" si="34"/>
        <v>1485.6439325077883</v>
      </c>
      <c r="O167" s="56">
        <f t="shared" si="27"/>
        <v>320891.06251140393</v>
      </c>
      <c r="U167" s="55" t="s">
        <v>525</v>
      </c>
      <c r="V167" s="56">
        <f t="shared" si="35"/>
        <v>309037.63968160545</v>
      </c>
      <c r="W167" s="56">
        <f t="shared" si="28"/>
        <v>832.02441452739936</v>
      </c>
      <c r="X167" s="56">
        <f t="shared" si="29"/>
        <v>1550.5978712377612</v>
      </c>
      <c r="Y167" s="56">
        <f t="shared" si="30"/>
        <v>308319.06622489507</v>
      </c>
    </row>
    <row r="168" spans="1:25">
      <c r="A168" s="55" t="s">
        <v>526</v>
      </c>
      <c r="B168" s="57">
        <f t="shared" si="31"/>
        <v>205476.81035675059</v>
      </c>
      <c r="C168" s="57">
        <f t="shared" si="24"/>
        <v>1198.6147270810452</v>
      </c>
      <c r="D168" s="57">
        <f t="shared" si="25"/>
        <v>3101.1957424755224</v>
      </c>
      <c r="E168" s="57">
        <f t="shared" si="26"/>
        <v>203574.22934135611</v>
      </c>
      <c r="K168" s="55" t="s">
        <v>527</v>
      </c>
      <c r="L168" s="56">
        <f t="shared" si="32"/>
        <v>320891.06251140393</v>
      </c>
      <c r="M168" s="56">
        <f t="shared" si="33"/>
        <v>863.9374759922415</v>
      </c>
      <c r="N168" s="56">
        <f t="shared" si="34"/>
        <v>1485.6439325077883</v>
      </c>
      <c r="O168" s="56">
        <f t="shared" si="27"/>
        <v>320269.3560548884</v>
      </c>
      <c r="U168" s="55" t="s">
        <v>527</v>
      </c>
      <c r="V168" s="56">
        <f t="shared" si="35"/>
        <v>308319.06622489507</v>
      </c>
      <c r="W168" s="56">
        <f t="shared" si="28"/>
        <v>830.08979368240989</v>
      </c>
      <c r="X168" s="56">
        <f t="shared" si="29"/>
        <v>1550.5978712377612</v>
      </c>
      <c r="Y168" s="56">
        <f t="shared" si="30"/>
        <v>307598.55814733967</v>
      </c>
    </row>
    <row r="169" spans="1:25">
      <c r="A169" s="55" t="s">
        <v>528</v>
      </c>
      <c r="B169" s="57">
        <f t="shared" si="31"/>
        <v>203574.22934135611</v>
      </c>
      <c r="C169" s="57">
        <f t="shared" si="24"/>
        <v>1187.5163378245775</v>
      </c>
      <c r="D169" s="57">
        <f t="shared" si="25"/>
        <v>3101.1957424755224</v>
      </c>
      <c r="E169" s="57">
        <f t="shared" si="26"/>
        <v>201660.54993670518</v>
      </c>
      <c r="K169" s="55" t="s">
        <v>529</v>
      </c>
      <c r="L169" s="56">
        <f t="shared" si="32"/>
        <v>320269.3560548884</v>
      </c>
      <c r="M169" s="56">
        <f t="shared" si="33"/>
        <v>862.26365091700734</v>
      </c>
      <c r="N169" s="56">
        <f t="shared" si="34"/>
        <v>1485.6439325077883</v>
      </c>
      <c r="O169" s="56">
        <f t="shared" si="27"/>
        <v>319645.9757732976</v>
      </c>
      <c r="U169" s="55" t="s">
        <v>529</v>
      </c>
      <c r="V169" s="56">
        <f t="shared" si="35"/>
        <v>307598.55814733967</v>
      </c>
      <c r="W169" s="56">
        <f t="shared" si="28"/>
        <v>828.14996424283765</v>
      </c>
      <c r="X169" s="56">
        <f t="shared" si="29"/>
        <v>1550.5978712377612</v>
      </c>
      <c r="Y169" s="56">
        <f t="shared" si="30"/>
        <v>306876.11024034471</v>
      </c>
    </row>
    <row r="170" spans="1:25">
      <c r="A170" s="55" t="s">
        <v>530</v>
      </c>
      <c r="B170" s="57">
        <f t="shared" si="31"/>
        <v>201660.54993670518</v>
      </c>
      <c r="C170" s="57">
        <f t="shared" si="24"/>
        <v>1176.3532079641136</v>
      </c>
      <c r="D170" s="57">
        <f t="shared" si="25"/>
        <v>3101.1957424755224</v>
      </c>
      <c r="E170" s="57">
        <f t="shared" si="26"/>
        <v>199735.70740219377</v>
      </c>
      <c r="K170" s="55" t="s">
        <v>531</v>
      </c>
      <c r="L170" s="56">
        <f t="shared" si="32"/>
        <v>319645.9757732976</v>
      </c>
      <c r="M170" s="56">
        <f t="shared" si="33"/>
        <v>860.58531938964745</v>
      </c>
      <c r="N170" s="56">
        <f t="shared" si="34"/>
        <v>1485.6439325077883</v>
      </c>
      <c r="O170" s="56">
        <f t="shared" si="27"/>
        <v>319020.91716017947</v>
      </c>
      <c r="U170" s="55" t="s">
        <v>531</v>
      </c>
      <c r="V170" s="56">
        <f t="shared" si="35"/>
        <v>306876.11024034471</v>
      </c>
      <c r="W170" s="56">
        <f t="shared" si="28"/>
        <v>826.20491218554355</v>
      </c>
      <c r="X170" s="56">
        <f t="shared" si="29"/>
        <v>1550.5978712377612</v>
      </c>
      <c r="Y170" s="56">
        <f t="shared" si="30"/>
        <v>306151.71728129248</v>
      </c>
    </row>
    <row r="171" spans="1:25">
      <c r="A171" s="55" t="s">
        <v>532</v>
      </c>
      <c r="B171" s="57">
        <f t="shared" si="31"/>
        <v>199735.70740219377</v>
      </c>
      <c r="C171" s="57">
        <f t="shared" si="24"/>
        <v>1165.1249598461304</v>
      </c>
      <c r="D171" s="57">
        <f t="shared" si="25"/>
        <v>3101.1957424755224</v>
      </c>
      <c r="E171" s="57">
        <f t="shared" si="26"/>
        <v>197799.63661956441</v>
      </c>
      <c r="K171" s="55" t="s">
        <v>533</v>
      </c>
      <c r="L171" s="56">
        <f t="shared" si="32"/>
        <v>319020.91716017947</v>
      </c>
      <c r="M171" s="56">
        <f t="shared" si="33"/>
        <v>858.90246927740634</v>
      </c>
      <c r="N171" s="56">
        <f t="shared" si="34"/>
        <v>1485.6439325077883</v>
      </c>
      <c r="O171" s="56">
        <f t="shared" si="27"/>
        <v>318394.17569694907</v>
      </c>
      <c r="U171" s="55" t="s">
        <v>533</v>
      </c>
      <c r="V171" s="56">
        <f t="shared" si="35"/>
        <v>306151.71728129248</v>
      </c>
      <c r="W171" s="56">
        <f t="shared" si="28"/>
        <v>824.25462344963375</v>
      </c>
      <c r="X171" s="56">
        <f t="shared" si="29"/>
        <v>1550.5978712377612</v>
      </c>
      <c r="Y171" s="56">
        <f t="shared" si="30"/>
        <v>305425.37403350434</v>
      </c>
    </row>
    <row r="172" spans="1:25">
      <c r="A172" s="55" t="s">
        <v>534</v>
      </c>
      <c r="B172" s="57">
        <f t="shared" si="31"/>
        <v>197799.63661956441</v>
      </c>
      <c r="C172" s="57">
        <f t="shared" si="24"/>
        <v>1153.8312136141258</v>
      </c>
      <c r="D172" s="57">
        <f t="shared" si="25"/>
        <v>3101.1957424755224</v>
      </c>
      <c r="E172" s="57">
        <f t="shared" si="26"/>
        <v>195852.27209070302</v>
      </c>
      <c r="K172" s="55" t="s">
        <v>535</v>
      </c>
      <c r="L172" s="56">
        <f t="shared" si="32"/>
        <v>318394.17569694907</v>
      </c>
      <c r="M172" s="56">
        <f t="shared" si="33"/>
        <v>857.21508841486298</v>
      </c>
      <c r="N172" s="56">
        <f t="shared" si="34"/>
        <v>1485.6439325077883</v>
      </c>
      <c r="O172" s="56">
        <f t="shared" si="27"/>
        <v>317765.74685285613</v>
      </c>
      <c r="U172" s="55" t="s">
        <v>535</v>
      </c>
      <c r="V172" s="56">
        <f t="shared" si="35"/>
        <v>305425.37403350434</v>
      </c>
      <c r="W172" s="56">
        <f t="shared" si="28"/>
        <v>822.29908393635799</v>
      </c>
      <c r="X172" s="56">
        <f t="shared" si="29"/>
        <v>1550.5978712377612</v>
      </c>
      <c r="Y172" s="56">
        <f t="shared" si="30"/>
        <v>304697.07524620293</v>
      </c>
    </row>
    <row r="173" spans="1:25">
      <c r="A173" s="55" t="s">
        <v>536</v>
      </c>
      <c r="B173" s="57">
        <f t="shared" si="31"/>
        <v>195852.27209070302</v>
      </c>
      <c r="C173" s="57">
        <f t="shared" si="24"/>
        <v>1142.4715871957676</v>
      </c>
      <c r="D173" s="57">
        <f t="shared" si="25"/>
        <v>3101.1957424755224</v>
      </c>
      <c r="E173" s="57">
        <f t="shared" si="26"/>
        <v>193893.54793542327</v>
      </c>
      <c r="K173" s="55" t="s">
        <v>537</v>
      </c>
      <c r="L173" s="56">
        <f t="shared" si="32"/>
        <v>317765.74685285613</v>
      </c>
      <c r="M173" s="56">
        <f t="shared" si="33"/>
        <v>855.5231646038435</v>
      </c>
      <c r="N173" s="56">
        <f t="shared" si="34"/>
        <v>1485.6439325077883</v>
      </c>
      <c r="O173" s="56">
        <f t="shared" si="27"/>
        <v>317135.62608495221</v>
      </c>
      <c r="U173" s="55" t="s">
        <v>537</v>
      </c>
      <c r="V173" s="56">
        <f t="shared" si="35"/>
        <v>304697.07524620293</v>
      </c>
      <c r="W173" s="56">
        <f t="shared" si="28"/>
        <v>820.33827950900798</v>
      </c>
      <c r="X173" s="56">
        <f t="shared" si="29"/>
        <v>1550.5978712377612</v>
      </c>
      <c r="Y173" s="56">
        <f t="shared" si="30"/>
        <v>303966.81565447414</v>
      </c>
    </row>
    <row r="174" spans="1:25">
      <c r="A174" s="55" t="s">
        <v>538</v>
      </c>
      <c r="B174" s="57">
        <f t="shared" si="31"/>
        <v>193893.54793542327</v>
      </c>
      <c r="C174" s="57">
        <f t="shared" si="24"/>
        <v>1131.0456962899691</v>
      </c>
      <c r="D174" s="57">
        <f t="shared" si="25"/>
        <v>3101.1957424755224</v>
      </c>
      <c r="E174" s="57">
        <f t="shared" si="26"/>
        <v>191923.39788923773</v>
      </c>
      <c r="K174" s="55" t="s">
        <v>539</v>
      </c>
      <c r="L174" s="56">
        <f t="shared" si="32"/>
        <v>317135.62608495221</v>
      </c>
      <c r="M174" s="56">
        <f t="shared" si="33"/>
        <v>853.82668561333298</v>
      </c>
      <c r="N174" s="56">
        <f t="shared" si="34"/>
        <v>1485.6439325077883</v>
      </c>
      <c r="O174" s="56">
        <f t="shared" si="27"/>
        <v>316503.80883805774</v>
      </c>
      <c r="U174" s="55" t="s">
        <v>539</v>
      </c>
      <c r="V174" s="56">
        <f t="shared" si="35"/>
        <v>303966.81565447414</v>
      </c>
      <c r="W174" s="56">
        <f t="shared" si="28"/>
        <v>818.37219599281514</v>
      </c>
      <c r="X174" s="56">
        <f t="shared" si="29"/>
        <v>1550.5978712377612</v>
      </c>
      <c r="Y174" s="56">
        <f t="shared" si="30"/>
        <v>303234.58997922915</v>
      </c>
    </row>
    <row r="175" spans="1:25">
      <c r="A175" s="55" t="s">
        <v>540</v>
      </c>
      <c r="B175" s="57">
        <f t="shared" si="31"/>
        <v>191923.39788923773</v>
      </c>
      <c r="C175" s="57">
        <f t="shared" si="24"/>
        <v>1119.5531543538868</v>
      </c>
      <c r="D175" s="57">
        <f t="shared" si="25"/>
        <v>3101.1957424755224</v>
      </c>
      <c r="E175" s="57">
        <f t="shared" si="26"/>
        <v>189941.75530111612</v>
      </c>
      <c r="K175" s="55" t="s">
        <v>541</v>
      </c>
      <c r="L175" s="56">
        <f t="shared" si="32"/>
        <v>316503.80883805774</v>
      </c>
      <c r="M175" s="56">
        <f t="shared" si="33"/>
        <v>852.12563917938633</v>
      </c>
      <c r="N175" s="56">
        <f t="shared" si="34"/>
        <v>1485.6439325077883</v>
      </c>
      <c r="O175" s="56">
        <f t="shared" si="27"/>
        <v>315870.29054472933</v>
      </c>
      <c r="U175" s="55" t="s">
        <v>541</v>
      </c>
      <c r="V175" s="56">
        <f t="shared" si="35"/>
        <v>303234.58997922915</v>
      </c>
      <c r="W175" s="56">
        <f t="shared" si="28"/>
        <v>816.40081917484781</v>
      </c>
      <c r="X175" s="56">
        <f t="shared" si="29"/>
        <v>1550.5978712377612</v>
      </c>
      <c r="Y175" s="56">
        <f t="shared" si="30"/>
        <v>302500.39292716619</v>
      </c>
    </row>
    <row r="176" spans="1:25">
      <c r="A176" s="55" t="s">
        <v>542</v>
      </c>
      <c r="B176" s="57">
        <f t="shared" si="31"/>
        <v>189941.75530111612</v>
      </c>
      <c r="C176" s="57">
        <f t="shared" si="24"/>
        <v>1107.993572589844</v>
      </c>
      <c r="D176" s="57">
        <f t="shared" si="25"/>
        <v>3101.1957424755224</v>
      </c>
      <c r="E176" s="57">
        <f t="shared" si="26"/>
        <v>187948.55313123047</v>
      </c>
      <c r="K176" s="55" t="s">
        <v>543</v>
      </c>
      <c r="L176" s="56">
        <f t="shared" si="32"/>
        <v>315870.29054472933</v>
      </c>
      <c r="M176" s="56">
        <f t="shared" si="33"/>
        <v>850.42001300504057</v>
      </c>
      <c r="N176" s="56">
        <f t="shared" si="34"/>
        <v>1485.6439325077883</v>
      </c>
      <c r="O176" s="56">
        <f t="shared" si="27"/>
        <v>315235.06662522658</v>
      </c>
      <c r="U176" s="55" t="s">
        <v>543</v>
      </c>
      <c r="V176" s="56">
        <f t="shared" si="35"/>
        <v>302500.39292716619</v>
      </c>
      <c r="W176" s="56">
        <f t="shared" si="28"/>
        <v>814.42413480390906</v>
      </c>
      <c r="X176" s="56">
        <f t="shared" si="29"/>
        <v>1550.5978712377612</v>
      </c>
      <c r="Y176" s="56">
        <f t="shared" si="30"/>
        <v>301764.21919073234</v>
      </c>
    </row>
    <row r="177" spans="1:25">
      <c r="A177" s="55" t="s">
        <v>544</v>
      </c>
      <c r="B177" s="57">
        <f t="shared" si="31"/>
        <v>187948.55313123047</v>
      </c>
      <c r="C177" s="57">
        <f t="shared" si="24"/>
        <v>1096.3665599321778</v>
      </c>
      <c r="D177" s="57">
        <f t="shared" si="25"/>
        <v>3101.1957424755224</v>
      </c>
      <c r="E177" s="57">
        <f t="shared" si="26"/>
        <v>185943.72394868714</v>
      </c>
      <c r="K177" s="55" t="s">
        <v>545</v>
      </c>
      <c r="L177" s="56">
        <f t="shared" si="32"/>
        <v>315235.06662522658</v>
      </c>
      <c r="M177" s="56">
        <f t="shared" si="33"/>
        <v>848.70979476022546</v>
      </c>
      <c r="N177" s="56">
        <f t="shared" si="34"/>
        <v>1485.6439325077883</v>
      </c>
      <c r="O177" s="56">
        <f t="shared" si="27"/>
        <v>314598.13248747902</v>
      </c>
      <c r="U177" s="55" t="s">
        <v>545</v>
      </c>
      <c r="V177" s="56">
        <f t="shared" si="35"/>
        <v>301764.21919073234</v>
      </c>
      <c r="W177" s="56">
        <f t="shared" si="28"/>
        <v>812.4421285904333</v>
      </c>
      <c r="X177" s="56">
        <f t="shared" si="29"/>
        <v>1550.5978712377612</v>
      </c>
      <c r="Y177" s="56">
        <f t="shared" si="30"/>
        <v>301026.06344808498</v>
      </c>
    </row>
    <row r="178" spans="1:25">
      <c r="A178" s="55" t="s">
        <v>546</v>
      </c>
      <c r="B178" s="57">
        <f t="shared" si="31"/>
        <v>185943.72394868714</v>
      </c>
      <c r="C178" s="57">
        <f t="shared" si="24"/>
        <v>1084.6717230340084</v>
      </c>
      <c r="D178" s="57">
        <f t="shared" si="25"/>
        <v>3101.1957424755224</v>
      </c>
      <c r="E178" s="57">
        <f t="shared" si="26"/>
        <v>183927.19992924563</v>
      </c>
      <c r="K178" s="55" t="s">
        <v>547</v>
      </c>
      <c r="L178" s="56">
        <f t="shared" si="32"/>
        <v>314598.13248747902</v>
      </c>
      <c r="M178" s="56">
        <f t="shared" si="33"/>
        <v>846.9949720816744</v>
      </c>
      <c r="N178" s="56">
        <f t="shared" si="34"/>
        <v>1485.6439325077883</v>
      </c>
      <c r="O178" s="56">
        <f t="shared" si="27"/>
        <v>313959.48352705291</v>
      </c>
      <c r="U178" s="55" t="s">
        <v>547</v>
      </c>
      <c r="V178" s="56">
        <f t="shared" si="35"/>
        <v>301026.06344808498</v>
      </c>
      <c r="W178" s="56">
        <f t="shared" si="28"/>
        <v>810.45478620638278</v>
      </c>
      <c r="X178" s="56">
        <f t="shared" si="29"/>
        <v>1550.5978712377612</v>
      </c>
      <c r="Y178" s="56">
        <f t="shared" si="30"/>
        <v>300285.92036305356</v>
      </c>
    </row>
    <row r="179" spans="1:25">
      <c r="A179" s="55" t="s">
        <v>548</v>
      </c>
      <c r="B179" s="57">
        <f t="shared" si="31"/>
        <v>183927.19992924563</v>
      </c>
      <c r="C179" s="57">
        <f t="shared" si="24"/>
        <v>1072.908666253933</v>
      </c>
      <c r="D179" s="57">
        <f t="shared" si="25"/>
        <v>3101.1957424755224</v>
      </c>
      <c r="E179" s="57">
        <f t="shared" si="26"/>
        <v>181898.91285302406</v>
      </c>
      <c r="K179" s="55" t="s">
        <v>549</v>
      </c>
      <c r="L179" s="56">
        <f t="shared" si="32"/>
        <v>313959.48352705291</v>
      </c>
      <c r="M179" s="56">
        <f t="shared" si="33"/>
        <v>845.27553257283489</v>
      </c>
      <c r="N179" s="56">
        <f t="shared" si="34"/>
        <v>1485.6439325077883</v>
      </c>
      <c r="O179" s="56">
        <f t="shared" si="27"/>
        <v>313319.11512711796</v>
      </c>
      <c r="U179" s="55" t="s">
        <v>549</v>
      </c>
      <c r="V179" s="56">
        <f t="shared" si="35"/>
        <v>300285.92036305356</v>
      </c>
      <c r="W179" s="56">
        <f t="shared" si="28"/>
        <v>808.46209328514431</v>
      </c>
      <c r="X179" s="56">
        <f t="shared" si="29"/>
        <v>1550.5978712377612</v>
      </c>
      <c r="Y179" s="56">
        <f t="shared" si="30"/>
        <v>299543.78458510095</v>
      </c>
    </row>
    <row r="180" spans="1:25">
      <c r="A180" s="55" t="s">
        <v>550</v>
      </c>
      <c r="B180" s="57">
        <f t="shared" si="31"/>
        <v>181898.91285302406</v>
      </c>
      <c r="C180" s="57">
        <f t="shared" si="24"/>
        <v>1061.0769916426405</v>
      </c>
      <c r="D180" s="57">
        <f t="shared" si="25"/>
        <v>3101.1957424755224</v>
      </c>
      <c r="E180" s="57">
        <f t="shared" si="26"/>
        <v>179858.7941021912</v>
      </c>
      <c r="K180" s="55" t="s">
        <v>551</v>
      </c>
      <c r="L180" s="56">
        <f t="shared" si="32"/>
        <v>313319.11512711796</v>
      </c>
      <c r="M180" s="56">
        <f t="shared" si="33"/>
        <v>843.55146380377926</v>
      </c>
      <c r="N180" s="56">
        <f t="shared" si="34"/>
        <v>1485.6439325077883</v>
      </c>
      <c r="O180" s="56">
        <f t="shared" si="27"/>
        <v>312677.02265841397</v>
      </c>
      <c r="U180" s="55" t="s">
        <v>551</v>
      </c>
      <c r="V180" s="56">
        <f t="shared" si="35"/>
        <v>299543.78458510095</v>
      </c>
      <c r="W180" s="56">
        <f t="shared" si="28"/>
        <v>806.46403542142571</v>
      </c>
      <c r="X180" s="56">
        <f t="shared" si="29"/>
        <v>1550.5978712377612</v>
      </c>
      <c r="Y180" s="56">
        <f t="shared" si="30"/>
        <v>298799.6507492846</v>
      </c>
    </row>
    <row r="181" spans="1:25">
      <c r="A181" s="55" t="s">
        <v>552</v>
      </c>
      <c r="B181" s="57">
        <f t="shared" si="31"/>
        <v>179858.7941021912</v>
      </c>
      <c r="C181" s="57">
        <f t="shared" si="24"/>
        <v>1049.1762989294486</v>
      </c>
      <c r="D181" s="57">
        <f t="shared" si="25"/>
        <v>3101.1957424755224</v>
      </c>
      <c r="E181" s="57">
        <f t="shared" si="26"/>
        <v>177806.77465864512</v>
      </c>
      <c r="K181" s="55" t="s">
        <v>553</v>
      </c>
      <c r="L181" s="56">
        <f t="shared" si="32"/>
        <v>312677.02265841397</v>
      </c>
      <c r="M181" s="56">
        <f t="shared" si="33"/>
        <v>841.82275331111464</v>
      </c>
      <c r="N181" s="56">
        <f t="shared" si="34"/>
        <v>1485.6439325077883</v>
      </c>
      <c r="O181" s="56">
        <f t="shared" si="27"/>
        <v>312033.20147921733</v>
      </c>
      <c r="U181" s="55" t="s">
        <v>553</v>
      </c>
      <c r="V181" s="56">
        <f t="shared" si="35"/>
        <v>298799.6507492846</v>
      </c>
      <c r="W181" s="56">
        <f t="shared" si="28"/>
        <v>804.46059817115099</v>
      </c>
      <c r="X181" s="56">
        <f t="shared" si="29"/>
        <v>1550.5978712377612</v>
      </c>
      <c r="Y181" s="56">
        <f t="shared" si="30"/>
        <v>298053.51347621798</v>
      </c>
    </row>
    <row r="182" spans="1:25">
      <c r="A182" s="55" t="s">
        <v>554</v>
      </c>
      <c r="B182" s="57">
        <f t="shared" si="31"/>
        <v>177806.77465864512</v>
      </c>
      <c r="C182" s="57">
        <f t="shared" si="24"/>
        <v>1037.2061855087634</v>
      </c>
      <c r="D182" s="57">
        <f t="shared" si="25"/>
        <v>3101.1957424755224</v>
      </c>
      <c r="E182" s="57">
        <f t="shared" si="26"/>
        <v>175742.78510167837</v>
      </c>
      <c r="K182" s="55" t="s">
        <v>555</v>
      </c>
      <c r="L182" s="56">
        <f t="shared" si="32"/>
        <v>312033.20147921733</v>
      </c>
      <c r="M182" s="56">
        <f t="shared" si="33"/>
        <v>840.08938859789293</v>
      </c>
      <c r="N182" s="56">
        <f t="shared" si="34"/>
        <v>1485.6439325077883</v>
      </c>
      <c r="O182" s="56">
        <f t="shared" si="27"/>
        <v>311387.64693530742</v>
      </c>
      <c r="U182" s="55" t="s">
        <v>555</v>
      </c>
      <c r="V182" s="56">
        <f t="shared" si="35"/>
        <v>298053.51347621798</v>
      </c>
      <c r="W182" s="56">
        <f t="shared" si="28"/>
        <v>802.45176705135623</v>
      </c>
      <c r="X182" s="56">
        <f t="shared" si="29"/>
        <v>1550.5978712377612</v>
      </c>
      <c r="Y182" s="56">
        <f t="shared" si="30"/>
        <v>297305.36737203156</v>
      </c>
    </row>
    <row r="183" spans="1:25">
      <c r="A183" s="55" t="s">
        <v>556</v>
      </c>
      <c r="B183" s="57">
        <f t="shared" si="31"/>
        <v>175742.78510167837</v>
      </c>
      <c r="C183" s="57">
        <f t="shared" si="24"/>
        <v>1025.1662464264573</v>
      </c>
      <c r="D183" s="57">
        <f t="shared" si="25"/>
        <v>3101.1957424755224</v>
      </c>
      <c r="E183" s="57">
        <f t="shared" si="26"/>
        <v>173666.75560562933</v>
      </c>
      <c r="K183" s="55" t="s">
        <v>557</v>
      </c>
      <c r="L183" s="56">
        <f t="shared" si="32"/>
        <v>311387.64693530742</v>
      </c>
      <c r="M183" s="56">
        <f t="shared" si="33"/>
        <v>838.35135713352008</v>
      </c>
      <c r="N183" s="56">
        <f t="shared" si="34"/>
        <v>1485.6439325077883</v>
      </c>
      <c r="O183" s="56">
        <f t="shared" si="27"/>
        <v>310740.35435993318</v>
      </c>
      <c r="U183" s="55" t="s">
        <v>557</v>
      </c>
      <c r="V183" s="56">
        <f t="shared" si="35"/>
        <v>297305.36737203156</v>
      </c>
      <c r="W183" s="56">
        <f t="shared" si="28"/>
        <v>800.43752754008506</v>
      </c>
      <c r="X183" s="56">
        <f t="shared" si="29"/>
        <v>1550.5978712377612</v>
      </c>
      <c r="Y183" s="56">
        <f t="shared" si="30"/>
        <v>296555.20702833385</v>
      </c>
    </row>
    <row r="184" spans="1:25">
      <c r="A184" s="55" t="s">
        <v>558</v>
      </c>
      <c r="B184" s="57">
        <f t="shared" si="31"/>
        <v>173666.75560562933</v>
      </c>
      <c r="C184" s="57">
        <f t="shared" si="24"/>
        <v>1013.0560743661711</v>
      </c>
      <c r="D184" s="57">
        <f t="shared" si="25"/>
        <v>3101.1957424755224</v>
      </c>
      <c r="E184" s="57">
        <f t="shared" si="26"/>
        <v>171578.61593751999</v>
      </c>
      <c r="K184" s="55" t="s">
        <v>559</v>
      </c>
      <c r="L184" s="56">
        <f t="shared" si="32"/>
        <v>310740.35435993318</v>
      </c>
      <c r="M184" s="56">
        <f t="shared" si="33"/>
        <v>836.60864635366636</v>
      </c>
      <c r="N184" s="56">
        <f t="shared" si="34"/>
        <v>1485.6439325077883</v>
      </c>
      <c r="O184" s="56">
        <f t="shared" si="27"/>
        <v>310091.31907377904</v>
      </c>
      <c r="U184" s="55" t="s">
        <v>559</v>
      </c>
      <c r="V184" s="56">
        <f t="shared" si="35"/>
        <v>296555.20702833385</v>
      </c>
      <c r="W184" s="56">
        <f t="shared" si="28"/>
        <v>798.41786507628353</v>
      </c>
      <c r="X184" s="56">
        <f t="shared" si="29"/>
        <v>1550.5978712377612</v>
      </c>
      <c r="Y184" s="56">
        <f t="shared" si="30"/>
        <v>295803.02702217235</v>
      </c>
    </row>
    <row r="185" spans="1:25">
      <c r="A185" s="55" t="s">
        <v>560</v>
      </c>
      <c r="B185" s="57">
        <f t="shared" si="31"/>
        <v>171578.61593751999</v>
      </c>
      <c r="C185" s="57">
        <f t="shared" si="24"/>
        <v>1000.8752596355333</v>
      </c>
      <c r="D185" s="57">
        <f t="shared" si="25"/>
        <v>3101.1957424755224</v>
      </c>
      <c r="E185" s="57">
        <f t="shared" si="26"/>
        <v>169478.29545468002</v>
      </c>
      <c r="K185" s="55" t="s">
        <v>561</v>
      </c>
      <c r="L185" s="56">
        <f t="shared" si="32"/>
        <v>310091.31907377904</v>
      </c>
      <c r="M185" s="56">
        <f t="shared" si="33"/>
        <v>834.86124366017441</v>
      </c>
      <c r="N185" s="56">
        <f t="shared" si="34"/>
        <v>1485.6439325077883</v>
      </c>
      <c r="O185" s="56">
        <f t="shared" si="27"/>
        <v>309440.53638493142</v>
      </c>
      <c r="U185" s="55" t="s">
        <v>561</v>
      </c>
      <c r="V185" s="56">
        <f t="shared" si="35"/>
        <v>295803.02702217235</v>
      </c>
      <c r="W185" s="56">
        <f t="shared" si="28"/>
        <v>796.39276505969485</v>
      </c>
      <c r="X185" s="56">
        <f t="shared" si="29"/>
        <v>1550.5978712377612</v>
      </c>
      <c r="Y185" s="56">
        <f t="shared" si="30"/>
        <v>295048.82191599428</v>
      </c>
    </row>
    <row r="186" spans="1:25">
      <c r="A186" s="55" t="s">
        <v>562</v>
      </c>
      <c r="B186" s="57">
        <f t="shared" si="31"/>
        <v>169478.29545468002</v>
      </c>
      <c r="C186" s="57">
        <f t="shared" si="24"/>
        <v>988.6233901523002</v>
      </c>
      <c r="D186" s="57">
        <f t="shared" si="25"/>
        <v>3101.1957424755224</v>
      </c>
      <c r="E186" s="57">
        <f t="shared" si="26"/>
        <v>167365.7231023568</v>
      </c>
      <c r="K186" s="55" t="s">
        <v>563</v>
      </c>
      <c r="L186" s="56">
        <f t="shared" si="32"/>
        <v>309440.53638493142</v>
      </c>
      <c r="M186" s="56">
        <f t="shared" si="33"/>
        <v>833.10913642096932</v>
      </c>
      <c r="N186" s="56">
        <f t="shared" si="34"/>
        <v>1485.6439325077883</v>
      </c>
      <c r="O186" s="56">
        <f t="shared" si="27"/>
        <v>308788.00158884458</v>
      </c>
      <c r="U186" s="55" t="s">
        <v>563</v>
      </c>
      <c r="V186" s="56">
        <f t="shared" si="35"/>
        <v>295048.82191599428</v>
      </c>
      <c r="W186" s="56">
        <f t="shared" si="28"/>
        <v>794.36221285075396</v>
      </c>
      <c r="X186" s="56">
        <f t="shared" si="29"/>
        <v>1550.5978712377612</v>
      </c>
      <c r="Y186" s="56">
        <f t="shared" si="30"/>
        <v>294292.58625760727</v>
      </c>
    </row>
    <row r="187" spans="1:25">
      <c r="A187" s="55" t="s">
        <v>564</v>
      </c>
      <c r="B187" s="57">
        <f t="shared" si="31"/>
        <v>167365.7231023568</v>
      </c>
      <c r="C187" s="57">
        <f t="shared" si="24"/>
        <v>976.30005143041467</v>
      </c>
      <c r="D187" s="57">
        <f t="shared" si="25"/>
        <v>3101.1957424755224</v>
      </c>
      <c r="E187" s="57">
        <f t="shared" si="26"/>
        <v>165240.82741131171</v>
      </c>
      <c r="K187" s="55" t="s">
        <v>565</v>
      </c>
      <c r="L187" s="56">
        <f t="shared" si="32"/>
        <v>308788.00158884458</v>
      </c>
      <c r="M187" s="56">
        <f t="shared" si="33"/>
        <v>831.35231196996631</v>
      </c>
      <c r="N187" s="56">
        <f t="shared" si="34"/>
        <v>1485.6439325077883</v>
      </c>
      <c r="O187" s="56">
        <f t="shared" si="27"/>
        <v>308133.70996830676</v>
      </c>
      <c r="U187" s="55" t="s">
        <v>565</v>
      </c>
      <c r="V187" s="56">
        <f t="shared" si="35"/>
        <v>294292.58625760727</v>
      </c>
      <c r="W187" s="56">
        <f t="shared" si="28"/>
        <v>792.32619377048115</v>
      </c>
      <c r="X187" s="56">
        <f t="shared" si="29"/>
        <v>1550.5978712377612</v>
      </c>
      <c r="Y187" s="56">
        <f t="shared" si="30"/>
        <v>293534.31458014</v>
      </c>
    </row>
    <row r="188" spans="1:25">
      <c r="A188" s="55" t="s">
        <v>566</v>
      </c>
      <c r="B188" s="57">
        <f t="shared" si="31"/>
        <v>165240.82741131171</v>
      </c>
      <c r="C188" s="57">
        <f t="shared" si="24"/>
        <v>963.90482656598499</v>
      </c>
      <c r="D188" s="57">
        <f t="shared" si="25"/>
        <v>3101.1957424755224</v>
      </c>
      <c r="E188" s="57">
        <f t="shared" si="26"/>
        <v>163103.53649540219</v>
      </c>
      <c r="K188" s="55" t="s">
        <v>567</v>
      </c>
      <c r="L188" s="56">
        <f t="shared" si="32"/>
        <v>308133.70996830676</v>
      </c>
      <c r="M188" s="56">
        <f t="shared" si="33"/>
        <v>829.59075760697988</v>
      </c>
      <c r="N188" s="56">
        <f t="shared" si="34"/>
        <v>1485.6439325077883</v>
      </c>
      <c r="O188" s="56">
        <f t="shared" si="27"/>
        <v>307477.65679340594</v>
      </c>
      <c r="U188" s="55" t="s">
        <v>567</v>
      </c>
      <c r="V188" s="56">
        <f t="shared" si="35"/>
        <v>293534.31458014</v>
      </c>
      <c r="W188" s="56">
        <f t="shared" si="28"/>
        <v>790.28469310037701</v>
      </c>
      <c r="X188" s="56">
        <f t="shared" si="29"/>
        <v>1550.5978712377612</v>
      </c>
      <c r="Y188" s="56">
        <f t="shared" si="30"/>
        <v>292774.00140200258</v>
      </c>
    </row>
    <row r="189" spans="1:25">
      <c r="A189" s="55" t="s">
        <v>568</v>
      </c>
      <c r="B189" s="57">
        <f t="shared" si="31"/>
        <v>163103.53649540219</v>
      </c>
      <c r="C189" s="57">
        <f t="shared" si="24"/>
        <v>951.43729622317949</v>
      </c>
      <c r="D189" s="57">
        <f t="shared" si="25"/>
        <v>3101.1957424755224</v>
      </c>
      <c r="E189" s="57">
        <f t="shared" si="26"/>
        <v>160953.77804914987</v>
      </c>
      <c r="K189" s="55" t="s">
        <v>569</v>
      </c>
      <c r="L189" s="56">
        <f t="shared" si="32"/>
        <v>307477.65679340594</v>
      </c>
      <c r="M189" s="56">
        <f t="shared" si="33"/>
        <v>827.82446059763151</v>
      </c>
      <c r="N189" s="56">
        <f t="shared" si="34"/>
        <v>1485.6439325077883</v>
      </c>
      <c r="O189" s="56">
        <f t="shared" si="27"/>
        <v>306819.83732149581</v>
      </c>
      <c r="U189" s="55" t="s">
        <v>569</v>
      </c>
      <c r="V189" s="56">
        <f t="shared" si="35"/>
        <v>292774.00140200258</v>
      </c>
      <c r="W189" s="56">
        <f t="shared" si="28"/>
        <v>788.23769608231476</v>
      </c>
      <c r="X189" s="56">
        <f t="shared" si="29"/>
        <v>1550.5978712377612</v>
      </c>
      <c r="Y189" s="56">
        <f t="shared" si="30"/>
        <v>292011.64122684713</v>
      </c>
    </row>
    <row r="190" spans="1:25">
      <c r="A190" s="55" t="s">
        <v>570</v>
      </c>
      <c r="B190" s="57">
        <f t="shared" si="31"/>
        <v>160953.77804914987</v>
      </c>
      <c r="C190" s="57">
        <f t="shared" si="24"/>
        <v>938.89703862004092</v>
      </c>
      <c r="D190" s="57">
        <f t="shared" si="25"/>
        <v>3101.1957424755224</v>
      </c>
      <c r="E190" s="57">
        <f t="shared" si="26"/>
        <v>158791.47934529441</v>
      </c>
      <c r="K190" s="55" t="s">
        <v>571</v>
      </c>
      <c r="L190" s="56">
        <f t="shared" si="32"/>
        <v>306819.83732149581</v>
      </c>
      <c r="M190" s="56">
        <f t="shared" si="33"/>
        <v>826.05340817325805</v>
      </c>
      <c r="N190" s="56">
        <f t="shared" si="34"/>
        <v>1485.6439325077883</v>
      </c>
      <c r="O190" s="56">
        <f t="shared" si="27"/>
        <v>306160.24679716129</v>
      </c>
      <c r="U190" s="55" t="s">
        <v>571</v>
      </c>
      <c r="V190" s="56">
        <f t="shared" si="35"/>
        <v>292011.64122684713</v>
      </c>
      <c r="W190" s="56">
        <f t="shared" si="28"/>
        <v>786.18518791843474</v>
      </c>
      <c r="X190" s="56">
        <f t="shared" si="29"/>
        <v>1550.5978712377612</v>
      </c>
      <c r="Y190" s="56">
        <f t="shared" si="30"/>
        <v>291247.22854352777</v>
      </c>
    </row>
    <row r="191" spans="1:25">
      <c r="A191" s="55" t="s">
        <v>572</v>
      </c>
      <c r="B191" s="57">
        <f t="shared" si="31"/>
        <v>158791.47934529441</v>
      </c>
      <c r="C191" s="57">
        <f t="shared" si="24"/>
        <v>926.28362951421741</v>
      </c>
      <c r="D191" s="57">
        <f t="shared" si="25"/>
        <v>3101.1957424755224</v>
      </c>
      <c r="E191" s="57">
        <f t="shared" si="26"/>
        <v>156616.56723233312</v>
      </c>
      <c r="K191" s="55" t="s">
        <v>573</v>
      </c>
      <c r="L191" s="56">
        <f t="shared" si="32"/>
        <v>306160.24679716129</v>
      </c>
      <c r="M191" s="56">
        <f t="shared" si="33"/>
        <v>824.27758753081901</v>
      </c>
      <c r="N191" s="56">
        <f t="shared" si="34"/>
        <v>1485.6439325077883</v>
      </c>
      <c r="O191" s="56">
        <f t="shared" si="27"/>
        <v>305498.88045218436</v>
      </c>
      <c r="U191" s="55" t="s">
        <v>573</v>
      </c>
      <c r="V191" s="56">
        <f t="shared" si="35"/>
        <v>291247.22854352777</v>
      </c>
      <c r="W191" s="56">
        <f t="shared" si="28"/>
        <v>784.12715377103643</v>
      </c>
      <c r="X191" s="56">
        <f t="shared" si="29"/>
        <v>1550.5978712377612</v>
      </c>
      <c r="Y191" s="56">
        <f t="shared" si="30"/>
        <v>290480.75782606105</v>
      </c>
    </row>
    <row r="192" spans="1:25">
      <c r="A192" s="55" t="s">
        <v>574</v>
      </c>
      <c r="B192" s="57">
        <f t="shared" si="31"/>
        <v>156616.56723233312</v>
      </c>
      <c r="C192" s="57">
        <f t="shared" si="24"/>
        <v>913.59664218860996</v>
      </c>
      <c r="D192" s="57">
        <f t="shared" si="25"/>
        <v>3101.1957424755224</v>
      </c>
      <c r="E192" s="57">
        <f t="shared" si="26"/>
        <v>154428.96813204623</v>
      </c>
      <c r="K192" s="55" t="s">
        <v>575</v>
      </c>
      <c r="L192" s="56">
        <f t="shared" si="32"/>
        <v>305498.88045218436</v>
      </c>
      <c r="M192" s="56">
        <f t="shared" si="33"/>
        <v>822.49698583280417</v>
      </c>
      <c r="N192" s="56">
        <f t="shared" si="34"/>
        <v>1485.6439325077883</v>
      </c>
      <c r="O192" s="56">
        <f t="shared" si="27"/>
        <v>304835.73350550939</v>
      </c>
      <c r="U192" s="55" t="s">
        <v>575</v>
      </c>
      <c r="V192" s="56">
        <f t="shared" si="35"/>
        <v>290480.75782606105</v>
      </c>
      <c r="W192" s="56">
        <f t="shared" si="28"/>
        <v>782.06357876247216</v>
      </c>
      <c r="X192" s="56">
        <f t="shared" si="29"/>
        <v>1550.5978712377612</v>
      </c>
      <c r="Y192" s="56">
        <f t="shared" si="30"/>
        <v>289712.22353358573</v>
      </c>
    </row>
    <row r="193" spans="1:25">
      <c r="A193" s="55" t="s">
        <v>576</v>
      </c>
      <c r="B193" s="57">
        <f t="shared" si="31"/>
        <v>154428.96813204623</v>
      </c>
      <c r="C193" s="57">
        <f t="shared" si="24"/>
        <v>900.83564743693637</v>
      </c>
      <c r="D193" s="57">
        <f t="shared" si="25"/>
        <v>3101.1957424755224</v>
      </c>
      <c r="E193" s="57">
        <f t="shared" si="26"/>
        <v>152228.60803700765</v>
      </c>
      <c r="K193" s="55" t="s">
        <v>577</v>
      </c>
      <c r="L193" s="56">
        <f t="shared" si="32"/>
        <v>304835.73350550939</v>
      </c>
      <c r="M193" s="56">
        <f t="shared" si="33"/>
        <v>820.71159020714072</v>
      </c>
      <c r="N193" s="56">
        <f t="shared" si="34"/>
        <v>1485.6439325077883</v>
      </c>
      <c r="O193" s="56">
        <f t="shared" si="27"/>
        <v>304170.80116320873</v>
      </c>
      <c r="U193" s="55" t="s">
        <v>577</v>
      </c>
      <c r="V193" s="56">
        <f t="shared" si="35"/>
        <v>289712.22353358573</v>
      </c>
      <c r="W193" s="56">
        <f t="shared" si="28"/>
        <v>779.99444797503861</v>
      </c>
      <c r="X193" s="56">
        <f t="shared" si="29"/>
        <v>1550.5978712377612</v>
      </c>
      <c r="Y193" s="56">
        <f t="shared" si="30"/>
        <v>288941.62011032295</v>
      </c>
    </row>
    <row r="194" spans="1:25">
      <c r="A194" s="55" t="s">
        <v>578</v>
      </c>
      <c r="B194" s="57">
        <f t="shared" si="31"/>
        <v>152228.60803700765</v>
      </c>
      <c r="C194" s="57">
        <f t="shared" si="24"/>
        <v>888.00021354921137</v>
      </c>
      <c r="D194" s="57">
        <f t="shared" si="25"/>
        <v>3101.1957424755224</v>
      </c>
      <c r="E194" s="57">
        <f t="shared" si="26"/>
        <v>150015.41250808135</v>
      </c>
      <c r="K194" s="55" t="s">
        <v>579</v>
      </c>
      <c r="L194" s="56">
        <f t="shared" si="32"/>
        <v>304170.80116320873</v>
      </c>
      <c r="M194" s="56">
        <f t="shared" si="33"/>
        <v>818.92138774710054</v>
      </c>
      <c r="N194" s="56">
        <f t="shared" si="34"/>
        <v>1485.6439325077883</v>
      </c>
      <c r="O194" s="56">
        <f t="shared" si="27"/>
        <v>303504.07861844805</v>
      </c>
      <c r="U194" s="55" t="s">
        <v>579</v>
      </c>
      <c r="V194" s="56">
        <f t="shared" si="35"/>
        <v>288941.62011032295</v>
      </c>
      <c r="W194" s="56">
        <f t="shared" si="28"/>
        <v>777.91974645086964</v>
      </c>
      <c r="X194" s="56">
        <f t="shared" si="29"/>
        <v>1550.5978712377612</v>
      </c>
      <c r="Y194" s="56">
        <f t="shared" si="30"/>
        <v>288168.94198553602</v>
      </c>
    </row>
    <row r="195" spans="1:25">
      <c r="A195" s="55" t="s">
        <v>580</v>
      </c>
      <c r="B195" s="57">
        <f t="shared" si="31"/>
        <v>150015.41250808135</v>
      </c>
      <c r="C195" s="57">
        <f t="shared" si="24"/>
        <v>875.08990629714128</v>
      </c>
      <c r="D195" s="57">
        <f t="shared" si="25"/>
        <v>3101.1957424755224</v>
      </c>
      <c r="E195" s="57">
        <f t="shared" si="26"/>
        <v>147789.30667190297</v>
      </c>
      <c r="K195" s="55" t="s">
        <v>581</v>
      </c>
      <c r="L195" s="56">
        <f t="shared" si="32"/>
        <v>303504.07861844805</v>
      </c>
      <c r="M195" s="56">
        <f t="shared" si="33"/>
        <v>817.12636551120636</v>
      </c>
      <c r="N195" s="56">
        <f t="shared" si="34"/>
        <v>1485.6439325077883</v>
      </c>
      <c r="O195" s="56">
        <f t="shared" si="27"/>
        <v>302835.56105145148</v>
      </c>
      <c r="U195" s="55" t="s">
        <v>581</v>
      </c>
      <c r="V195" s="56">
        <f t="shared" si="35"/>
        <v>288168.94198553602</v>
      </c>
      <c r="W195" s="56">
        <f t="shared" si="28"/>
        <v>775.83945919182781</v>
      </c>
      <c r="X195" s="56">
        <f t="shared" si="29"/>
        <v>1550.5978712377612</v>
      </c>
      <c r="Y195" s="56">
        <f t="shared" si="30"/>
        <v>287394.18357349007</v>
      </c>
    </row>
    <row r="196" spans="1:25">
      <c r="A196" s="55" t="s">
        <v>582</v>
      </c>
      <c r="B196" s="57">
        <f t="shared" si="31"/>
        <v>147789.30667190297</v>
      </c>
      <c r="C196" s="57">
        <f t="shared" si="24"/>
        <v>862.104288919434</v>
      </c>
      <c r="D196" s="57">
        <f t="shared" si="25"/>
        <v>3101.1957424755224</v>
      </c>
      <c r="E196" s="57">
        <f t="shared" si="26"/>
        <v>145550.21521834689</v>
      </c>
      <c r="K196" s="55" t="s">
        <v>583</v>
      </c>
      <c r="L196" s="56">
        <f t="shared" si="32"/>
        <v>302835.56105145148</v>
      </c>
      <c r="M196" s="56">
        <f t="shared" si="33"/>
        <v>815.32651052313872</v>
      </c>
      <c r="N196" s="56">
        <f t="shared" si="34"/>
        <v>1485.6439325077883</v>
      </c>
      <c r="O196" s="56">
        <f t="shared" si="27"/>
        <v>302165.24362946686</v>
      </c>
      <c r="U196" s="55" t="s">
        <v>583</v>
      </c>
      <c r="V196" s="56">
        <f t="shared" si="35"/>
        <v>287394.18357349007</v>
      </c>
      <c r="W196" s="56">
        <f t="shared" si="28"/>
        <v>773.75357115939642</v>
      </c>
      <c r="X196" s="56">
        <f t="shared" si="29"/>
        <v>1550.5978712377612</v>
      </c>
      <c r="Y196" s="56">
        <f t="shared" si="30"/>
        <v>286617.33927341166</v>
      </c>
    </row>
    <row r="197" spans="1:25">
      <c r="A197" s="55" t="s">
        <v>584</v>
      </c>
      <c r="B197" s="57">
        <f t="shared" si="31"/>
        <v>145550.21521834689</v>
      </c>
      <c r="C197" s="57">
        <f t="shared" si="24"/>
        <v>849.04292210702351</v>
      </c>
      <c r="D197" s="57">
        <f t="shared" si="25"/>
        <v>3101.1957424755224</v>
      </c>
      <c r="E197" s="57">
        <f t="shared" si="26"/>
        <v>143298.06239797841</v>
      </c>
      <c r="K197" s="55" t="s">
        <v>585</v>
      </c>
      <c r="L197" s="56">
        <f t="shared" si="32"/>
        <v>302165.24362946686</v>
      </c>
      <c r="M197" s="56">
        <f t="shared" si="33"/>
        <v>813.52180977164164</v>
      </c>
      <c r="N197" s="56">
        <f t="shared" si="34"/>
        <v>1485.6439325077883</v>
      </c>
      <c r="O197" s="56">
        <f t="shared" si="27"/>
        <v>301493.12150673073</v>
      </c>
      <c r="U197" s="55" t="s">
        <v>585</v>
      </c>
      <c r="V197" s="56">
        <f t="shared" si="35"/>
        <v>286617.33927341166</v>
      </c>
      <c r="W197" s="56">
        <f t="shared" si="28"/>
        <v>771.66206727456995</v>
      </c>
      <c r="X197" s="56">
        <f t="shared" si="29"/>
        <v>1550.5978712377612</v>
      </c>
      <c r="Y197" s="56">
        <f t="shared" si="30"/>
        <v>285838.40346944844</v>
      </c>
    </row>
    <row r="198" spans="1:25">
      <c r="A198" s="55" t="s">
        <v>586</v>
      </c>
      <c r="B198" s="57">
        <f t="shared" si="31"/>
        <v>143298.06239797841</v>
      </c>
      <c r="C198" s="57">
        <f t="shared" si="24"/>
        <v>835.90536398820745</v>
      </c>
      <c r="D198" s="57">
        <f t="shared" si="25"/>
        <v>3101.1957424755224</v>
      </c>
      <c r="E198" s="57">
        <f t="shared" si="26"/>
        <v>141032.77201949112</v>
      </c>
      <c r="K198" s="55" t="s">
        <v>587</v>
      </c>
      <c r="L198" s="56">
        <f t="shared" si="32"/>
        <v>301493.12150673073</v>
      </c>
      <c r="M198" s="56">
        <f t="shared" si="33"/>
        <v>811.71225021042903</v>
      </c>
      <c r="N198" s="56">
        <f t="shared" si="34"/>
        <v>1485.6439325077883</v>
      </c>
      <c r="O198" s="56">
        <f t="shared" si="27"/>
        <v>300819.18982443336</v>
      </c>
      <c r="U198" s="55" t="s">
        <v>587</v>
      </c>
      <c r="V198" s="56">
        <f t="shared" si="35"/>
        <v>285838.40346944844</v>
      </c>
      <c r="W198" s="56">
        <f t="shared" si="28"/>
        <v>769.56493241774592</v>
      </c>
      <c r="X198" s="56">
        <f t="shared" si="29"/>
        <v>1550.5978712377612</v>
      </c>
      <c r="Y198" s="56">
        <f t="shared" si="30"/>
        <v>285057.37053062842</v>
      </c>
    </row>
    <row r="199" spans="1:25">
      <c r="A199" s="55" t="s">
        <v>588</v>
      </c>
      <c r="B199" s="57">
        <f t="shared" si="31"/>
        <v>141032.77201949112</v>
      </c>
      <c r="C199" s="57">
        <f t="shared" si="24"/>
        <v>822.69117011369826</v>
      </c>
      <c r="D199" s="57">
        <f t="shared" si="25"/>
        <v>3101.1957424755224</v>
      </c>
      <c r="E199" s="57">
        <f t="shared" si="26"/>
        <v>138754.2674471293</v>
      </c>
      <c r="K199" s="55" t="s">
        <v>589</v>
      </c>
      <c r="L199" s="56">
        <f t="shared" si="32"/>
        <v>300819.18982443336</v>
      </c>
      <c r="M199" s="56">
        <f t="shared" si="33"/>
        <v>809.8978187580899</v>
      </c>
      <c r="N199" s="56">
        <f t="shared" si="34"/>
        <v>1485.6439325077883</v>
      </c>
      <c r="O199" s="56">
        <f t="shared" si="27"/>
        <v>300143.44371068367</v>
      </c>
      <c r="U199" s="55" t="s">
        <v>589</v>
      </c>
      <c r="V199" s="56">
        <f t="shared" si="35"/>
        <v>285057.37053062842</v>
      </c>
      <c r="W199" s="56">
        <f t="shared" si="28"/>
        <v>767.46215142861513</v>
      </c>
      <c r="X199" s="56">
        <f t="shared" si="29"/>
        <v>1550.5978712377612</v>
      </c>
      <c r="Y199" s="56">
        <f t="shared" si="30"/>
        <v>284274.23481081927</v>
      </c>
    </row>
    <row r="200" spans="1:25">
      <c r="A200" s="55" t="s">
        <v>590</v>
      </c>
      <c r="B200" s="57">
        <f t="shared" si="31"/>
        <v>138754.2674471293</v>
      </c>
      <c r="C200" s="57">
        <f t="shared" si="24"/>
        <v>809.39989344158766</v>
      </c>
      <c r="D200" s="57">
        <f t="shared" si="25"/>
        <v>3101.1957424755224</v>
      </c>
      <c r="E200" s="57">
        <f t="shared" si="26"/>
        <v>136462.47159809538</v>
      </c>
      <c r="K200" s="55" t="s">
        <v>591</v>
      </c>
      <c r="L200" s="56">
        <f t="shared" si="32"/>
        <v>300143.44371068367</v>
      </c>
      <c r="M200" s="56">
        <f t="shared" si="33"/>
        <v>808.07850229799465</v>
      </c>
      <c r="N200" s="56">
        <f t="shared" si="34"/>
        <v>1485.6439325077883</v>
      </c>
      <c r="O200" s="56">
        <f t="shared" si="27"/>
        <v>299465.87828047387</v>
      </c>
      <c r="U200" s="55" t="s">
        <v>591</v>
      </c>
      <c r="V200" s="56">
        <f t="shared" si="35"/>
        <v>284274.23481081927</v>
      </c>
      <c r="W200" s="56">
        <f t="shared" si="28"/>
        <v>765.35370910605195</v>
      </c>
      <c r="X200" s="56">
        <f t="shared" si="29"/>
        <v>1550.5978712377612</v>
      </c>
      <c r="Y200" s="56">
        <f t="shared" si="30"/>
        <v>283488.99064868753</v>
      </c>
    </row>
    <row r="201" spans="1:25">
      <c r="A201" s="55" t="s">
        <v>592</v>
      </c>
      <c r="B201" s="57">
        <f t="shared" si="31"/>
        <v>136462.47159809538</v>
      </c>
      <c r="C201" s="57">
        <f t="shared" si="24"/>
        <v>796.03108432222302</v>
      </c>
      <c r="D201" s="57">
        <f t="shared" si="25"/>
        <v>3101.1957424755224</v>
      </c>
      <c r="E201" s="57">
        <f t="shared" si="26"/>
        <v>134157.30693994209</v>
      </c>
      <c r="K201" s="55" t="s">
        <v>593</v>
      </c>
      <c r="L201" s="56">
        <f t="shared" si="32"/>
        <v>299465.87828047387</v>
      </c>
      <c r="M201" s="56">
        <f t="shared" si="33"/>
        <v>806.25428767819903</v>
      </c>
      <c r="N201" s="56">
        <f t="shared" si="34"/>
        <v>1485.6439325077883</v>
      </c>
      <c r="O201" s="56">
        <f t="shared" si="27"/>
        <v>298786.48863564432</v>
      </c>
      <c r="U201" s="55" t="s">
        <v>593</v>
      </c>
      <c r="V201" s="56">
        <f t="shared" si="35"/>
        <v>283488.99064868753</v>
      </c>
      <c r="W201" s="56">
        <f t="shared" si="28"/>
        <v>763.23959020800498</v>
      </c>
      <c r="X201" s="56">
        <f t="shared" si="29"/>
        <v>1550.5978712377612</v>
      </c>
      <c r="Y201" s="56">
        <f t="shared" si="30"/>
        <v>282701.63236765773</v>
      </c>
    </row>
    <row r="202" spans="1:25">
      <c r="A202" s="55" t="s">
        <v>594</v>
      </c>
      <c r="B202" s="57">
        <f t="shared" si="31"/>
        <v>134157.30693994209</v>
      </c>
      <c r="C202" s="57">
        <f t="shared" si="24"/>
        <v>782.58429048299558</v>
      </c>
      <c r="D202" s="57">
        <f t="shared" si="25"/>
        <v>3101.1957424755224</v>
      </c>
      <c r="E202" s="57">
        <f t="shared" si="26"/>
        <v>131838.69548794959</v>
      </c>
      <c r="K202" s="55" t="s">
        <v>595</v>
      </c>
      <c r="L202" s="56">
        <f t="shared" si="32"/>
        <v>298786.48863564432</v>
      </c>
      <c r="M202" s="56">
        <f t="shared" si="33"/>
        <v>804.42516171135014</v>
      </c>
      <c r="N202" s="56">
        <f t="shared" si="34"/>
        <v>1485.6439325077883</v>
      </c>
      <c r="O202" s="56">
        <f t="shared" si="27"/>
        <v>298105.26986484788</v>
      </c>
      <c r="U202" s="55" t="s">
        <v>595</v>
      </c>
      <c r="V202" s="56">
        <f t="shared" si="35"/>
        <v>282701.63236765773</v>
      </c>
      <c r="W202" s="56">
        <f t="shared" si="28"/>
        <v>761.11977945138631</v>
      </c>
      <c r="X202" s="56">
        <f t="shared" si="29"/>
        <v>1550.5978712377612</v>
      </c>
      <c r="Y202" s="56">
        <f t="shared" si="30"/>
        <v>281912.15427587135</v>
      </c>
    </row>
    <row r="203" spans="1:25">
      <c r="A203" s="55" t="s">
        <v>596</v>
      </c>
      <c r="B203" s="57">
        <f t="shared" si="31"/>
        <v>131838.69548794959</v>
      </c>
      <c r="C203" s="57">
        <f t="shared" si="24"/>
        <v>769.05905701303936</v>
      </c>
      <c r="D203" s="57">
        <f t="shared" si="25"/>
        <v>3101.1957424755224</v>
      </c>
      <c r="E203" s="57">
        <f t="shared" si="26"/>
        <v>129506.55880248711</v>
      </c>
      <c r="K203" s="55" t="s">
        <v>597</v>
      </c>
      <c r="L203" s="56">
        <f t="shared" si="32"/>
        <v>298105.26986484788</v>
      </c>
      <c r="M203" s="56">
        <f t="shared" si="33"/>
        <v>802.59111117459054</v>
      </c>
      <c r="N203" s="56">
        <f t="shared" si="34"/>
        <v>1485.6439325077883</v>
      </c>
      <c r="O203" s="56">
        <f t="shared" si="27"/>
        <v>297422.21704351471</v>
      </c>
      <c r="U203" s="55" t="s">
        <v>597</v>
      </c>
      <c r="V203" s="56">
        <f t="shared" si="35"/>
        <v>281912.15427587135</v>
      </c>
      <c r="W203" s="56">
        <f t="shared" si="28"/>
        <v>758.99426151196144</v>
      </c>
      <c r="X203" s="56">
        <f t="shared" si="29"/>
        <v>1550.5978712377612</v>
      </c>
      <c r="Y203" s="56">
        <f t="shared" si="30"/>
        <v>281120.55066614551</v>
      </c>
    </row>
    <row r="204" spans="1:25">
      <c r="A204" s="55" t="s">
        <v>598</v>
      </c>
      <c r="B204" s="57">
        <f t="shared" si="31"/>
        <v>129506.55880248711</v>
      </c>
      <c r="C204" s="57">
        <f t="shared" si="24"/>
        <v>755.45492634784148</v>
      </c>
      <c r="D204" s="57">
        <f t="shared" si="25"/>
        <v>3101.1957424755224</v>
      </c>
      <c r="E204" s="57">
        <f t="shared" si="26"/>
        <v>127160.81798635943</v>
      </c>
      <c r="K204" s="55" t="s">
        <v>599</v>
      </c>
      <c r="L204" s="56">
        <f t="shared" si="32"/>
        <v>297422.21704351471</v>
      </c>
      <c r="M204" s="56">
        <f t="shared" si="33"/>
        <v>800.75212280946278</v>
      </c>
      <c r="N204" s="56">
        <f t="shared" si="34"/>
        <v>1485.6439325077883</v>
      </c>
      <c r="O204" s="56">
        <f t="shared" si="27"/>
        <v>296737.3252338164</v>
      </c>
      <c r="U204" s="55" t="s">
        <v>599</v>
      </c>
      <c r="V204" s="56">
        <f t="shared" si="35"/>
        <v>281120.55066614551</v>
      </c>
      <c r="W204" s="56">
        <f t="shared" si="28"/>
        <v>756.86302102423804</v>
      </c>
      <c r="X204" s="56">
        <f t="shared" si="29"/>
        <v>1550.5978712377612</v>
      </c>
      <c r="Y204" s="56">
        <f t="shared" si="30"/>
        <v>280326.81581593194</v>
      </c>
    </row>
    <row r="205" spans="1:25">
      <c r="A205" s="55" t="s">
        <v>600</v>
      </c>
      <c r="B205" s="57">
        <f t="shared" si="31"/>
        <v>127160.81798635943</v>
      </c>
      <c r="C205" s="57">
        <f t="shared" ref="C205:C256" si="36">B205*B$7</f>
        <v>741.77143825376334</v>
      </c>
      <c r="D205" s="57">
        <f t="shared" ref="D205:D256" si="37">B$9</f>
        <v>3101.1957424755224</v>
      </c>
      <c r="E205" s="57">
        <f t="shared" ref="E205:E256" si="38">B205+C205-D205</f>
        <v>124801.39368213767</v>
      </c>
      <c r="K205" s="55" t="s">
        <v>601</v>
      </c>
      <c r="L205" s="56">
        <f t="shared" si="32"/>
        <v>296737.3252338164</v>
      </c>
      <c r="M205" s="56">
        <f t="shared" si="33"/>
        <v>798.90818332181345</v>
      </c>
      <c r="N205" s="56">
        <f t="shared" si="34"/>
        <v>1485.6439325077883</v>
      </c>
      <c r="O205" s="56">
        <f t="shared" ref="O205:O268" si="39">L205+M205-N205</f>
        <v>296050.58948463044</v>
      </c>
      <c r="U205" s="55" t="s">
        <v>601</v>
      </c>
      <c r="V205" s="56">
        <f t="shared" si="35"/>
        <v>280326.81581593194</v>
      </c>
      <c r="W205" s="56">
        <f t="shared" ref="W205:W268" si="40">V205*V$7</f>
        <v>754.72604258135527</v>
      </c>
      <c r="X205" s="56">
        <f t="shared" ref="X205:X268" si="41">V$9</f>
        <v>1550.5978712377612</v>
      </c>
      <c r="Y205" s="56">
        <f t="shared" ref="Y205:Y268" si="42">V205+W205-X205</f>
        <v>279530.94398727553</v>
      </c>
    </row>
    <row r="206" spans="1:25">
      <c r="A206" s="55" t="s">
        <v>602</v>
      </c>
      <c r="B206" s="57">
        <f t="shared" ref="B206:B257" si="43">E205</f>
        <v>124801.39368213767</v>
      </c>
      <c r="C206" s="57">
        <f t="shared" si="36"/>
        <v>728.00812981246975</v>
      </c>
      <c r="D206" s="57">
        <f t="shared" si="37"/>
        <v>3101.1957424755224</v>
      </c>
      <c r="E206" s="57">
        <f t="shared" si="38"/>
        <v>122428.20606947462</v>
      </c>
      <c r="K206" s="55" t="s">
        <v>603</v>
      </c>
      <c r="L206" s="56">
        <f t="shared" ref="L206:L269" si="44">O205</f>
        <v>296050.58948463044</v>
      </c>
      <c r="M206" s="56">
        <f t="shared" ref="M206:M269" si="45">L206*L$7</f>
        <v>797.05927938169748</v>
      </c>
      <c r="N206" s="56">
        <f t="shared" ref="N206:N269" si="46">L$9</f>
        <v>1485.6439325077883</v>
      </c>
      <c r="O206" s="56">
        <f t="shared" si="39"/>
        <v>295362.00483150437</v>
      </c>
      <c r="U206" s="55" t="s">
        <v>603</v>
      </c>
      <c r="V206" s="56">
        <f t="shared" ref="V206:V269" si="47">Y205</f>
        <v>279530.94398727553</v>
      </c>
      <c r="W206" s="56">
        <f t="shared" si="40"/>
        <v>752.58331073497266</v>
      </c>
      <c r="X206" s="56">
        <f t="shared" si="41"/>
        <v>1550.5978712377612</v>
      </c>
      <c r="Y206" s="56">
        <f t="shared" si="42"/>
        <v>278732.92942677269</v>
      </c>
    </row>
    <row r="207" spans="1:25">
      <c r="A207" s="55" t="s">
        <v>604</v>
      </c>
      <c r="B207" s="57">
        <f t="shared" si="43"/>
        <v>122428.20606947462</v>
      </c>
      <c r="C207" s="57">
        <f t="shared" si="36"/>
        <v>714.16453540526868</v>
      </c>
      <c r="D207" s="57">
        <f t="shared" si="37"/>
        <v>3101.1957424755224</v>
      </c>
      <c r="E207" s="57">
        <f t="shared" si="38"/>
        <v>120041.17486240437</v>
      </c>
      <c r="K207" s="55" t="s">
        <v>605</v>
      </c>
      <c r="L207" s="56">
        <f t="shared" si="44"/>
        <v>295362.00483150437</v>
      </c>
      <c r="M207" s="56">
        <f t="shared" si="45"/>
        <v>795.2053976232811</v>
      </c>
      <c r="N207" s="56">
        <f t="shared" si="46"/>
        <v>1485.6439325077883</v>
      </c>
      <c r="O207" s="56">
        <f t="shared" si="39"/>
        <v>294671.56629661989</v>
      </c>
      <c r="U207" s="55" t="s">
        <v>605</v>
      </c>
      <c r="V207" s="56">
        <f t="shared" si="47"/>
        <v>278732.92942677269</v>
      </c>
      <c r="W207" s="56">
        <f t="shared" si="40"/>
        <v>750.43480999515737</v>
      </c>
      <c r="X207" s="56">
        <f t="shared" si="41"/>
        <v>1550.5978712377612</v>
      </c>
      <c r="Y207" s="56">
        <f t="shared" si="42"/>
        <v>277932.76636553009</v>
      </c>
    </row>
    <row r="208" spans="1:25">
      <c r="A208" s="55" t="s">
        <v>606</v>
      </c>
      <c r="B208" s="57">
        <f t="shared" si="43"/>
        <v>120041.17486240437</v>
      </c>
      <c r="C208" s="57">
        <f t="shared" si="36"/>
        <v>700.24018669735881</v>
      </c>
      <c r="D208" s="57">
        <f t="shared" si="37"/>
        <v>3101.1957424755224</v>
      </c>
      <c r="E208" s="57">
        <f t="shared" si="38"/>
        <v>117640.2193066262</v>
      </c>
      <c r="K208" s="55" t="s">
        <v>607</v>
      </c>
      <c r="L208" s="56">
        <f t="shared" si="44"/>
        <v>294671.56629661989</v>
      </c>
      <c r="M208" s="56">
        <f t="shared" si="45"/>
        <v>793.34652464474595</v>
      </c>
      <c r="N208" s="56">
        <f t="shared" si="46"/>
        <v>1485.6439325077883</v>
      </c>
      <c r="O208" s="56">
        <f t="shared" si="39"/>
        <v>293979.26888875687</v>
      </c>
      <c r="U208" s="55" t="s">
        <v>607</v>
      </c>
      <c r="V208" s="56">
        <f t="shared" si="47"/>
        <v>277932.76636553009</v>
      </c>
      <c r="W208" s="56">
        <f t="shared" si="40"/>
        <v>748.28052483027341</v>
      </c>
      <c r="X208" s="56">
        <f t="shared" si="41"/>
        <v>1550.5978712377612</v>
      </c>
      <c r="Y208" s="56">
        <f t="shared" si="42"/>
        <v>277130.44901912258</v>
      </c>
    </row>
    <row r="209" spans="1:25">
      <c r="A209" s="55" t="s">
        <v>608</v>
      </c>
      <c r="B209" s="57">
        <f t="shared" si="43"/>
        <v>117640.2193066262</v>
      </c>
      <c r="C209" s="57">
        <f t="shared" si="36"/>
        <v>686.23461262198623</v>
      </c>
      <c r="D209" s="57">
        <f t="shared" si="37"/>
        <v>3101.1957424755224</v>
      </c>
      <c r="E209" s="57">
        <f t="shared" si="38"/>
        <v>115225.25817677267</v>
      </c>
      <c r="K209" s="55" t="s">
        <v>609</v>
      </c>
      <c r="L209" s="56">
        <f t="shared" si="44"/>
        <v>293979.26888875687</v>
      </c>
      <c r="M209" s="56">
        <f t="shared" si="45"/>
        <v>791.48264700819163</v>
      </c>
      <c r="N209" s="56">
        <f t="shared" si="46"/>
        <v>1485.6439325077883</v>
      </c>
      <c r="O209" s="56">
        <f t="shared" si="39"/>
        <v>293285.10760325729</v>
      </c>
      <c r="U209" s="55" t="s">
        <v>609</v>
      </c>
      <c r="V209" s="56">
        <f t="shared" si="47"/>
        <v>277130.44901912258</v>
      </c>
      <c r="W209" s="56">
        <f t="shared" si="40"/>
        <v>746.12043966686861</v>
      </c>
      <c r="X209" s="56">
        <f t="shared" si="41"/>
        <v>1550.5978712377612</v>
      </c>
      <c r="Y209" s="56">
        <f t="shared" si="42"/>
        <v>276325.97158755164</v>
      </c>
    </row>
    <row r="210" spans="1:25">
      <c r="A210" s="55" t="s">
        <v>610</v>
      </c>
      <c r="B210" s="57">
        <f t="shared" si="43"/>
        <v>115225.25817677267</v>
      </c>
      <c r="C210" s="57">
        <f t="shared" si="36"/>
        <v>672.14733936450727</v>
      </c>
      <c r="D210" s="57">
        <f t="shared" si="37"/>
        <v>3101.1957424755224</v>
      </c>
      <c r="E210" s="57">
        <f t="shared" si="38"/>
        <v>112796.20977366166</v>
      </c>
      <c r="K210" s="55" t="s">
        <v>611</v>
      </c>
      <c r="L210" s="56">
        <f t="shared" si="44"/>
        <v>293285.10760325729</v>
      </c>
      <c r="M210" s="56">
        <f t="shared" si="45"/>
        <v>789.61375123953894</v>
      </c>
      <c r="N210" s="56">
        <f t="shared" si="46"/>
        <v>1485.6439325077883</v>
      </c>
      <c r="O210" s="56">
        <f t="shared" si="39"/>
        <v>292589.07742198906</v>
      </c>
      <c r="U210" s="55" t="s">
        <v>611</v>
      </c>
      <c r="V210" s="56">
        <f t="shared" si="47"/>
        <v>276325.97158755164</v>
      </c>
      <c r="W210" s="56">
        <f t="shared" si="40"/>
        <v>743.95453888956217</v>
      </c>
      <c r="X210" s="56">
        <f t="shared" si="41"/>
        <v>1550.5978712377612</v>
      </c>
      <c r="Y210" s="56">
        <f t="shared" si="42"/>
        <v>275519.32825520344</v>
      </c>
    </row>
    <row r="211" spans="1:25">
      <c r="A211" s="55" t="s">
        <v>612</v>
      </c>
      <c r="B211" s="57">
        <f t="shared" si="43"/>
        <v>112796.20977366166</v>
      </c>
      <c r="C211" s="57">
        <f t="shared" si="36"/>
        <v>657.97789034635969</v>
      </c>
      <c r="D211" s="57">
        <f t="shared" si="37"/>
        <v>3101.1957424755224</v>
      </c>
      <c r="E211" s="57">
        <f t="shared" si="38"/>
        <v>110352.99192153249</v>
      </c>
      <c r="K211" s="55" t="s">
        <v>613</v>
      </c>
      <c r="L211" s="56">
        <f t="shared" si="44"/>
        <v>292589.07742198906</v>
      </c>
      <c r="M211" s="56">
        <f t="shared" si="45"/>
        <v>787.73982382843212</v>
      </c>
      <c r="N211" s="56">
        <f t="shared" si="46"/>
        <v>1485.6439325077883</v>
      </c>
      <c r="O211" s="56">
        <f t="shared" si="39"/>
        <v>291891.17331330973</v>
      </c>
      <c r="U211" s="55" t="s">
        <v>613</v>
      </c>
      <c r="V211" s="56">
        <f t="shared" si="47"/>
        <v>275519.32825520344</v>
      </c>
      <c r="W211" s="56">
        <f t="shared" si="40"/>
        <v>741.78280684093238</v>
      </c>
      <c r="X211" s="56">
        <f t="shared" si="41"/>
        <v>1550.5978712377612</v>
      </c>
      <c r="Y211" s="56">
        <f t="shared" si="42"/>
        <v>274710.51319080661</v>
      </c>
    </row>
    <row r="212" spans="1:25">
      <c r="A212" s="55" t="s">
        <v>614</v>
      </c>
      <c r="B212" s="57">
        <f t="shared" si="43"/>
        <v>110352.99192153249</v>
      </c>
      <c r="C212" s="57">
        <f t="shared" si="36"/>
        <v>643.72578620893955</v>
      </c>
      <c r="D212" s="57">
        <f t="shared" si="37"/>
        <v>3101.1957424755224</v>
      </c>
      <c r="E212" s="57">
        <f t="shared" si="38"/>
        <v>107895.52196526591</v>
      </c>
      <c r="K212" s="55" t="s">
        <v>615</v>
      </c>
      <c r="L212" s="56">
        <f t="shared" si="44"/>
        <v>291891.17331330973</v>
      </c>
      <c r="M212" s="56">
        <f t="shared" si="45"/>
        <v>785.86085122814166</v>
      </c>
      <c r="N212" s="56">
        <f t="shared" si="46"/>
        <v>1485.6439325077883</v>
      </c>
      <c r="O212" s="56">
        <f t="shared" si="39"/>
        <v>291191.39023203007</v>
      </c>
      <c r="U212" s="55" t="s">
        <v>615</v>
      </c>
      <c r="V212" s="56">
        <f t="shared" si="47"/>
        <v>274710.51319080661</v>
      </c>
      <c r="W212" s="56">
        <f t="shared" si="40"/>
        <v>739.60522782140254</v>
      </c>
      <c r="X212" s="56">
        <f t="shared" si="41"/>
        <v>1550.5978712377612</v>
      </c>
      <c r="Y212" s="56">
        <f t="shared" si="42"/>
        <v>273899.52054739022</v>
      </c>
    </row>
    <row r="213" spans="1:25">
      <c r="A213" s="55" t="s">
        <v>616</v>
      </c>
      <c r="B213" s="57">
        <f t="shared" si="43"/>
        <v>107895.52196526591</v>
      </c>
      <c r="C213" s="57">
        <f t="shared" si="36"/>
        <v>629.39054479738456</v>
      </c>
      <c r="D213" s="57">
        <f t="shared" si="37"/>
        <v>3101.1957424755224</v>
      </c>
      <c r="E213" s="57">
        <f t="shared" si="38"/>
        <v>105423.71676758777</v>
      </c>
      <c r="K213" s="55" t="s">
        <v>617</v>
      </c>
      <c r="L213" s="56">
        <f t="shared" si="44"/>
        <v>291191.39023203007</v>
      </c>
      <c r="M213" s="56">
        <f t="shared" si="45"/>
        <v>783.97681985546569</v>
      </c>
      <c r="N213" s="56">
        <f t="shared" si="46"/>
        <v>1485.6439325077883</v>
      </c>
      <c r="O213" s="56">
        <f t="shared" si="39"/>
        <v>290489.72311937774</v>
      </c>
      <c r="U213" s="55" t="s">
        <v>617</v>
      </c>
      <c r="V213" s="56">
        <f t="shared" si="47"/>
        <v>273899.52054739022</v>
      </c>
      <c r="W213" s="56">
        <f t="shared" si="40"/>
        <v>737.42178608912764</v>
      </c>
      <c r="X213" s="56">
        <f t="shared" si="41"/>
        <v>1550.5978712377612</v>
      </c>
      <c r="Y213" s="56">
        <f t="shared" si="42"/>
        <v>273086.34446224157</v>
      </c>
    </row>
    <row r="214" spans="1:25">
      <c r="A214" s="55" t="s">
        <v>618</v>
      </c>
      <c r="B214" s="57">
        <f t="shared" si="43"/>
        <v>105423.71676758777</v>
      </c>
      <c r="C214" s="57">
        <f t="shared" si="36"/>
        <v>614.97168114426199</v>
      </c>
      <c r="D214" s="57">
        <f t="shared" si="37"/>
        <v>3101.1957424755224</v>
      </c>
      <c r="E214" s="57">
        <f t="shared" si="38"/>
        <v>102937.49270625651</v>
      </c>
      <c r="K214" s="55" t="s">
        <v>619</v>
      </c>
      <c r="L214" s="56">
        <f t="shared" si="44"/>
        <v>290489.72311937774</v>
      </c>
      <c r="M214" s="56">
        <f t="shared" si="45"/>
        <v>782.08771609063251</v>
      </c>
      <c r="N214" s="56">
        <f t="shared" si="46"/>
        <v>1485.6439325077883</v>
      </c>
      <c r="O214" s="56">
        <f t="shared" si="39"/>
        <v>289786.16690296057</v>
      </c>
      <c r="U214" s="55" t="s">
        <v>619</v>
      </c>
      <c r="V214" s="56">
        <f t="shared" si="47"/>
        <v>273086.34446224157</v>
      </c>
      <c r="W214" s="56">
        <f t="shared" si="40"/>
        <v>735.23246585988124</v>
      </c>
      <c r="X214" s="56">
        <f t="shared" si="41"/>
        <v>1550.5978712377612</v>
      </c>
      <c r="Y214" s="56">
        <f t="shared" si="42"/>
        <v>272270.9790568637</v>
      </c>
    </row>
    <row r="215" spans="1:25">
      <c r="A215" s="55" t="s">
        <v>620</v>
      </c>
      <c r="B215" s="57">
        <f t="shared" si="43"/>
        <v>102937.49270625651</v>
      </c>
      <c r="C215" s="57">
        <f t="shared" si="36"/>
        <v>600.46870745316301</v>
      </c>
      <c r="D215" s="57">
        <f t="shared" si="37"/>
        <v>3101.1957424755224</v>
      </c>
      <c r="E215" s="57">
        <f t="shared" si="38"/>
        <v>100436.76567123416</v>
      </c>
      <c r="K215" s="55" t="s">
        <v>621</v>
      </c>
      <c r="L215" s="56">
        <f t="shared" si="44"/>
        <v>289786.16690296057</v>
      </c>
      <c r="M215" s="56">
        <f t="shared" si="45"/>
        <v>780.19352627720161</v>
      </c>
      <c r="N215" s="56">
        <f t="shared" si="46"/>
        <v>1485.6439325077883</v>
      </c>
      <c r="O215" s="56">
        <f t="shared" si="39"/>
        <v>289080.71649672999</v>
      </c>
      <c r="U215" s="55" t="s">
        <v>621</v>
      </c>
      <c r="V215" s="56">
        <f t="shared" si="47"/>
        <v>272270.9790568637</v>
      </c>
      <c r="W215" s="56">
        <f t="shared" si="40"/>
        <v>733.03725130694079</v>
      </c>
      <c r="X215" s="56">
        <f t="shared" si="41"/>
        <v>1550.5978712377612</v>
      </c>
      <c r="Y215" s="56">
        <f t="shared" si="42"/>
        <v>271453.41843693284</v>
      </c>
    </row>
    <row r="216" spans="1:25">
      <c r="A216" s="55" t="s">
        <v>622</v>
      </c>
      <c r="B216" s="57">
        <f t="shared" si="43"/>
        <v>100436.76567123416</v>
      </c>
      <c r="C216" s="57">
        <f t="shared" si="36"/>
        <v>585.88113308219931</v>
      </c>
      <c r="D216" s="57">
        <f t="shared" si="37"/>
        <v>3101.1957424755224</v>
      </c>
      <c r="E216" s="57">
        <f t="shared" si="38"/>
        <v>97921.451061840839</v>
      </c>
      <c r="K216" s="55" t="s">
        <v>623</v>
      </c>
      <c r="L216" s="56">
        <f t="shared" si="44"/>
        <v>289080.71649672999</v>
      </c>
      <c r="M216" s="56">
        <f t="shared" si="45"/>
        <v>778.29423672196549</v>
      </c>
      <c r="N216" s="56">
        <f t="shared" si="46"/>
        <v>1485.6439325077883</v>
      </c>
      <c r="O216" s="56">
        <f t="shared" si="39"/>
        <v>288373.36680094415</v>
      </c>
      <c r="U216" s="55" t="s">
        <v>623</v>
      </c>
      <c r="V216" s="56">
        <f t="shared" si="47"/>
        <v>271453.41843693284</v>
      </c>
      <c r="W216" s="56">
        <f t="shared" si="40"/>
        <v>730.83612656097307</v>
      </c>
      <c r="X216" s="56">
        <f t="shared" si="41"/>
        <v>1550.5978712377612</v>
      </c>
      <c r="Y216" s="56">
        <f t="shared" si="42"/>
        <v>270633.65669225605</v>
      </c>
    </row>
    <row r="217" spans="1:25">
      <c r="A217" s="55" t="s">
        <v>624</v>
      </c>
      <c r="B217" s="57">
        <f t="shared" si="43"/>
        <v>97921.451061840839</v>
      </c>
      <c r="C217" s="57">
        <f t="shared" si="36"/>
        <v>571.20846452740489</v>
      </c>
      <c r="D217" s="57">
        <f t="shared" si="37"/>
        <v>3101.1957424755224</v>
      </c>
      <c r="E217" s="57">
        <f t="shared" si="38"/>
        <v>95391.463783892716</v>
      </c>
      <c r="K217" s="55" t="s">
        <v>625</v>
      </c>
      <c r="L217" s="56">
        <f t="shared" si="44"/>
        <v>288373.36680094415</v>
      </c>
      <c r="M217" s="56">
        <f t="shared" si="45"/>
        <v>776.3898336948497</v>
      </c>
      <c r="N217" s="56">
        <f t="shared" si="46"/>
        <v>1485.6439325077883</v>
      </c>
      <c r="O217" s="56">
        <f t="shared" si="39"/>
        <v>287664.11270213121</v>
      </c>
      <c r="U217" s="55" t="s">
        <v>625</v>
      </c>
      <c r="V217" s="56">
        <f t="shared" si="47"/>
        <v>270633.65669225605</v>
      </c>
      <c r="W217" s="56">
        <f t="shared" si="40"/>
        <v>728.62907570992024</v>
      </c>
      <c r="X217" s="56">
        <f t="shared" si="41"/>
        <v>1550.5978712377612</v>
      </c>
      <c r="Y217" s="56">
        <f t="shared" si="42"/>
        <v>269811.68789672817</v>
      </c>
    </row>
    <row r="218" spans="1:25">
      <c r="A218" s="55" t="s">
        <v>626</v>
      </c>
      <c r="B218" s="57">
        <f t="shared" si="43"/>
        <v>95391.463783892716</v>
      </c>
      <c r="C218" s="57">
        <f t="shared" si="36"/>
        <v>556.45020540604082</v>
      </c>
      <c r="D218" s="57">
        <f t="shared" si="37"/>
        <v>3101.1957424755224</v>
      </c>
      <c r="E218" s="57">
        <f t="shared" si="38"/>
        <v>92846.718246823235</v>
      </c>
      <c r="K218" s="55" t="s">
        <v>627</v>
      </c>
      <c r="L218" s="56">
        <f t="shared" si="44"/>
        <v>287664.11270213121</v>
      </c>
      <c r="M218" s="56">
        <f t="shared" si="45"/>
        <v>774.48030342881486</v>
      </c>
      <c r="N218" s="56">
        <f t="shared" si="46"/>
        <v>1485.6439325077883</v>
      </c>
      <c r="O218" s="56">
        <f t="shared" si="39"/>
        <v>286952.94907305227</v>
      </c>
      <c r="U218" s="55" t="s">
        <v>627</v>
      </c>
      <c r="V218" s="56">
        <f t="shared" si="47"/>
        <v>269811.68789672817</v>
      </c>
      <c r="W218" s="56">
        <f t="shared" si="40"/>
        <v>726.41608279888362</v>
      </c>
      <c r="X218" s="56">
        <f t="shared" si="41"/>
        <v>1550.5978712377612</v>
      </c>
      <c r="Y218" s="56">
        <f t="shared" si="42"/>
        <v>268987.50610828929</v>
      </c>
    </row>
    <row r="219" spans="1:25">
      <c r="A219" s="55" t="s">
        <v>628</v>
      </c>
      <c r="B219" s="57">
        <f t="shared" si="43"/>
        <v>92846.718246823235</v>
      </c>
      <c r="C219" s="57">
        <f t="shared" si="36"/>
        <v>541.60585643980221</v>
      </c>
      <c r="D219" s="57">
        <f t="shared" si="37"/>
        <v>3101.1957424755224</v>
      </c>
      <c r="E219" s="57">
        <f t="shared" si="38"/>
        <v>90287.128360787508</v>
      </c>
      <c r="K219" s="55" t="s">
        <v>629</v>
      </c>
      <c r="L219" s="56">
        <f t="shared" si="44"/>
        <v>286952.94907305227</v>
      </c>
      <c r="M219" s="56">
        <f t="shared" si="45"/>
        <v>772.56563211975617</v>
      </c>
      <c r="N219" s="56">
        <f t="shared" si="46"/>
        <v>1485.6439325077883</v>
      </c>
      <c r="O219" s="56">
        <f t="shared" si="39"/>
        <v>286239.87077266426</v>
      </c>
      <c r="U219" s="55" t="s">
        <v>629</v>
      </c>
      <c r="V219" s="56">
        <f t="shared" si="47"/>
        <v>268987.50610828929</v>
      </c>
      <c r="W219" s="56">
        <f t="shared" si="40"/>
        <v>724.19713183000977</v>
      </c>
      <c r="X219" s="56">
        <f t="shared" si="41"/>
        <v>1550.5978712377612</v>
      </c>
      <c r="Y219" s="56">
        <f t="shared" si="42"/>
        <v>268161.10536888154</v>
      </c>
    </row>
    <row r="220" spans="1:25">
      <c r="A220" s="55" t="s">
        <v>630</v>
      </c>
      <c r="B220" s="57">
        <f t="shared" si="43"/>
        <v>90287.128360787508</v>
      </c>
      <c r="C220" s="57">
        <f t="shared" si="36"/>
        <v>526.67491543792721</v>
      </c>
      <c r="D220" s="57">
        <f t="shared" si="37"/>
        <v>3101.1957424755224</v>
      </c>
      <c r="E220" s="57">
        <f t="shared" si="38"/>
        <v>87712.607533749906</v>
      </c>
      <c r="K220" s="55" t="s">
        <v>631</v>
      </c>
      <c r="L220" s="56">
        <f t="shared" si="44"/>
        <v>286239.87077266426</v>
      </c>
      <c r="M220" s="56">
        <f t="shared" si="45"/>
        <v>770.64580592640391</v>
      </c>
      <c r="N220" s="56">
        <f t="shared" si="46"/>
        <v>1485.6439325077883</v>
      </c>
      <c r="O220" s="56">
        <f t="shared" si="39"/>
        <v>285524.87264608289</v>
      </c>
      <c r="U220" s="55" t="s">
        <v>631</v>
      </c>
      <c r="V220" s="56">
        <f t="shared" si="47"/>
        <v>268161.10536888154</v>
      </c>
      <c r="W220" s="56">
        <f t="shared" si="40"/>
        <v>721.9722067623735</v>
      </c>
      <c r="X220" s="56">
        <f t="shared" si="41"/>
        <v>1550.5978712377612</v>
      </c>
      <c r="Y220" s="56">
        <f t="shared" si="42"/>
        <v>267332.47970440611</v>
      </c>
    </row>
    <row r="221" spans="1:25">
      <c r="A221" s="55" t="s">
        <v>632</v>
      </c>
      <c r="B221" s="57">
        <f t="shared" si="43"/>
        <v>87712.607533749906</v>
      </c>
      <c r="C221" s="57">
        <f t="shared" si="36"/>
        <v>511.65687728020782</v>
      </c>
      <c r="D221" s="57">
        <f t="shared" si="37"/>
        <v>3101.1957424755224</v>
      </c>
      <c r="E221" s="57">
        <f t="shared" si="38"/>
        <v>85123.068668554595</v>
      </c>
      <c r="K221" s="55" t="s">
        <v>633</v>
      </c>
      <c r="L221" s="56">
        <f t="shared" si="44"/>
        <v>285524.87264608289</v>
      </c>
      <c r="M221" s="56">
        <f t="shared" si="45"/>
        <v>768.72081097022328</v>
      </c>
      <c r="N221" s="56">
        <f t="shared" si="46"/>
        <v>1485.6439325077883</v>
      </c>
      <c r="O221" s="56">
        <f t="shared" si="39"/>
        <v>284807.94952454534</v>
      </c>
      <c r="U221" s="55" t="s">
        <v>633</v>
      </c>
      <c r="V221" s="56">
        <f t="shared" si="47"/>
        <v>267332.47970440611</v>
      </c>
      <c r="W221" s="56">
        <f t="shared" si="40"/>
        <v>719.74129151186264</v>
      </c>
      <c r="X221" s="56">
        <f t="shared" si="41"/>
        <v>1550.5978712377612</v>
      </c>
      <c r="Y221" s="56">
        <f t="shared" si="42"/>
        <v>266501.62312468019</v>
      </c>
    </row>
    <row r="222" spans="1:25">
      <c r="A222" s="55" t="s">
        <v>634</v>
      </c>
      <c r="B222" s="57">
        <f t="shared" si="43"/>
        <v>85123.068668554595</v>
      </c>
      <c r="C222" s="57">
        <f t="shared" si="36"/>
        <v>496.55123389990183</v>
      </c>
      <c r="D222" s="57">
        <f t="shared" si="37"/>
        <v>3101.1957424755224</v>
      </c>
      <c r="E222" s="57">
        <f t="shared" si="38"/>
        <v>82518.424159978968</v>
      </c>
      <c r="K222" s="55" t="s">
        <v>635</v>
      </c>
      <c r="L222" s="56">
        <f t="shared" si="44"/>
        <v>284807.94952454534</v>
      </c>
      <c r="M222" s="56">
        <f t="shared" si="45"/>
        <v>766.79063333531451</v>
      </c>
      <c r="N222" s="56">
        <f t="shared" si="46"/>
        <v>1485.6439325077883</v>
      </c>
      <c r="O222" s="56">
        <f t="shared" si="39"/>
        <v>284089.09622537286</v>
      </c>
      <c r="U222" s="55" t="s">
        <v>635</v>
      </c>
      <c r="V222" s="56">
        <f t="shared" si="47"/>
        <v>266501.62312468019</v>
      </c>
      <c r="W222" s="56">
        <f t="shared" si="40"/>
        <v>717.50436995106213</v>
      </c>
      <c r="X222" s="56">
        <f t="shared" si="41"/>
        <v>1550.5978712377612</v>
      </c>
      <c r="Y222" s="56">
        <f t="shared" si="42"/>
        <v>265668.52962339349</v>
      </c>
    </row>
    <row r="223" spans="1:25">
      <c r="A223" s="55" t="s">
        <v>636</v>
      </c>
      <c r="B223" s="57">
        <f t="shared" si="43"/>
        <v>82518.424159978968</v>
      </c>
      <c r="C223" s="57">
        <f t="shared" si="36"/>
        <v>481.35747426654399</v>
      </c>
      <c r="D223" s="57">
        <f t="shared" si="37"/>
        <v>3101.1957424755224</v>
      </c>
      <c r="E223" s="57">
        <f t="shared" si="38"/>
        <v>79898.585891769981</v>
      </c>
      <c r="K223" s="55" t="s">
        <v>637</v>
      </c>
      <c r="L223" s="56">
        <f t="shared" si="44"/>
        <v>284089.09622537286</v>
      </c>
      <c r="M223" s="56">
        <f t="shared" si="45"/>
        <v>764.85525906831163</v>
      </c>
      <c r="N223" s="56">
        <f t="shared" si="46"/>
        <v>1485.6439325077883</v>
      </c>
      <c r="O223" s="56">
        <f t="shared" si="39"/>
        <v>283368.30755193339</v>
      </c>
      <c r="U223" s="55" t="s">
        <v>637</v>
      </c>
      <c r="V223" s="56">
        <f t="shared" si="47"/>
        <v>265668.52962339349</v>
      </c>
      <c r="W223" s="56">
        <f t="shared" si="40"/>
        <v>715.26142590913639</v>
      </c>
      <c r="X223" s="56">
        <f t="shared" si="41"/>
        <v>1550.5978712377612</v>
      </c>
      <c r="Y223" s="56">
        <f t="shared" si="42"/>
        <v>264833.19317806483</v>
      </c>
    </row>
    <row r="224" spans="1:25">
      <c r="A224" s="55" t="s">
        <v>638</v>
      </c>
      <c r="B224" s="57">
        <f t="shared" si="43"/>
        <v>79898.585891769981</v>
      </c>
      <c r="C224" s="57">
        <f t="shared" si="36"/>
        <v>466.07508436865822</v>
      </c>
      <c r="D224" s="57">
        <f t="shared" si="37"/>
        <v>3101.1957424755224</v>
      </c>
      <c r="E224" s="57">
        <f t="shared" si="38"/>
        <v>77263.465233663112</v>
      </c>
      <c r="K224" s="55" t="s">
        <v>639</v>
      </c>
      <c r="L224" s="56">
        <f t="shared" si="44"/>
        <v>283368.30755193339</v>
      </c>
      <c r="M224" s="56">
        <f t="shared" si="45"/>
        <v>762.91467417828233</v>
      </c>
      <c r="N224" s="56">
        <f t="shared" si="46"/>
        <v>1485.6439325077883</v>
      </c>
      <c r="O224" s="56">
        <f t="shared" si="39"/>
        <v>282645.5782936039</v>
      </c>
      <c r="U224" s="55" t="s">
        <v>639</v>
      </c>
      <c r="V224" s="56">
        <f t="shared" si="47"/>
        <v>264833.19317806483</v>
      </c>
      <c r="W224" s="56">
        <f t="shared" si="40"/>
        <v>713.01244317171313</v>
      </c>
      <c r="X224" s="56">
        <f t="shared" si="41"/>
        <v>1550.5978712377612</v>
      </c>
      <c r="Y224" s="56">
        <f t="shared" si="42"/>
        <v>263995.60774999874</v>
      </c>
    </row>
    <row r="225" spans="1:25">
      <c r="A225" s="55" t="s">
        <v>640</v>
      </c>
      <c r="B225" s="57">
        <f t="shared" si="43"/>
        <v>77263.465233663112</v>
      </c>
      <c r="C225" s="57">
        <f t="shared" si="36"/>
        <v>450.70354719636816</v>
      </c>
      <c r="D225" s="57">
        <f t="shared" si="37"/>
        <v>3101.1957424755224</v>
      </c>
      <c r="E225" s="57">
        <f t="shared" si="38"/>
        <v>74612.973038383949</v>
      </c>
      <c r="K225" s="55" t="s">
        <v>641</v>
      </c>
      <c r="L225" s="56">
        <f t="shared" si="44"/>
        <v>282645.5782936039</v>
      </c>
      <c r="M225" s="56">
        <f t="shared" si="45"/>
        <v>760.96886463662599</v>
      </c>
      <c r="N225" s="56">
        <f t="shared" si="46"/>
        <v>1485.6439325077883</v>
      </c>
      <c r="O225" s="56">
        <f t="shared" si="39"/>
        <v>281920.90322573273</v>
      </c>
      <c r="U225" s="55" t="s">
        <v>641</v>
      </c>
      <c r="V225" s="56">
        <f t="shared" si="47"/>
        <v>263995.60774999874</v>
      </c>
      <c r="W225" s="56">
        <f t="shared" si="40"/>
        <v>710.7574054807659</v>
      </c>
      <c r="X225" s="56">
        <f t="shared" si="41"/>
        <v>1550.5978712377612</v>
      </c>
      <c r="Y225" s="56">
        <f t="shared" si="42"/>
        <v>263155.76728424174</v>
      </c>
    </row>
    <row r="226" spans="1:25">
      <c r="A226" s="55" t="s">
        <v>642</v>
      </c>
      <c r="B226" s="57">
        <f t="shared" si="43"/>
        <v>74612.973038383949</v>
      </c>
      <c r="C226" s="57">
        <f t="shared" si="36"/>
        <v>435.2423427239064</v>
      </c>
      <c r="D226" s="57">
        <f t="shared" si="37"/>
        <v>3101.1957424755224</v>
      </c>
      <c r="E226" s="57">
        <f t="shared" si="38"/>
        <v>71947.019638632337</v>
      </c>
      <c r="K226" s="55" t="s">
        <v>643</v>
      </c>
      <c r="L226" s="56">
        <f t="shared" si="44"/>
        <v>281920.90322573273</v>
      </c>
      <c r="M226" s="56">
        <f t="shared" si="45"/>
        <v>759.01781637697286</v>
      </c>
      <c r="N226" s="56">
        <f t="shared" si="46"/>
        <v>1485.6439325077883</v>
      </c>
      <c r="O226" s="56">
        <f t="shared" si="39"/>
        <v>281194.27710960194</v>
      </c>
      <c r="U226" s="55" t="s">
        <v>643</v>
      </c>
      <c r="V226" s="56">
        <f t="shared" si="47"/>
        <v>263155.76728424174</v>
      </c>
      <c r="W226" s="56">
        <f t="shared" si="40"/>
        <v>708.49629653449711</v>
      </c>
      <c r="X226" s="56">
        <f t="shared" si="41"/>
        <v>1550.5978712377612</v>
      </c>
      <c r="Y226" s="56">
        <f t="shared" si="42"/>
        <v>262313.66570953844</v>
      </c>
    </row>
    <row r="227" spans="1:25">
      <c r="A227" s="55" t="s">
        <v>644</v>
      </c>
      <c r="B227" s="57">
        <f t="shared" si="43"/>
        <v>71947.019638632337</v>
      </c>
      <c r="C227" s="57">
        <f t="shared" si="36"/>
        <v>419.690947892022</v>
      </c>
      <c r="D227" s="57">
        <f t="shared" si="37"/>
        <v>3101.1957424755224</v>
      </c>
      <c r="E227" s="57">
        <f t="shared" si="38"/>
        <v>69265.514844048841</v>
      </c>
      <c r="K227" s="55" t="s">
        <v>645</v>
      </c>
      <c r="L227" s="56">
        <f t="shared" si="44"/>
        <v>281194.27710960194</v>
      </c>
      <c r="M227" s="56">
        <f t="shared" si="45"/>
        <v>757.06151529508224</v>
      </c>
      <c r="N227" s="56">
        <f t="shared" si="46"/>
        <v>1485.6439325077883</v>
      </c>
      <c r="O227" s="56">
        <f t="shared" si="39"/>
        <v>280465.69469238922</v>
      </c>
      <c r="U227" s="55" t="s">
        <v>645</v>
      </c>
      <c r="V227" s="56">
        <f t="shared" si="47"/>
        <v>262313.66570953844</v>
      </c>
      <c r="W227" s="56">
        <f t="shared" si="40"/>
        <v>706.229099987219</v>
      </c>
      <c r="X227" s="56">
        <f t="shared" si="41"/>
        <v>1550.5978712377612</v>
      </c>
      <c r="Y227" s="56">
        <f t="shared" si="42"/>
        <v>261469.29693828788</v>
      </c>
    </row>
    <row r="228" spans="1:25">
      <c r="A228" s="55" t="s">
        <v>646</v>
      </c>
      <c r="B228" s="57">
        <f t="shared" si="43"/>
        <v>69265.514844048841</v>
      </c>
      <c r="C228" s="57">
        <f t="shared" si="36"/>
        <v>404.04883659028491</v>
      </c>
      <c r="D228" s="57">
        <f t="shared" si="37"/>
        <v>3101.1957424755224</v>
      </c>
      <c r="E228" s="57">
        <f t="shared" si="38"/>
        <v>66568.367938163603</v>
      </c>
      <c r="K228" s="55" t="s">
        <v>647</v>
      </c>
      <c r="L228" s="56">
        <f t="shared" si="44"/>
        <v>280465.69469238922</v>
      </c>
      <c r="M228" s="56">
        <f t="shared" si="45"/>
        <v>755.09994724874036</v>
      </c>
      <c r="N228" s="56">
        <f t="shared" si="46"/>
        <v>1485.6439325077883</v>
      </c>
      <c r="O228" s="56">
        <f t="shared" si="39"/>
        <v>279735.1507071302</v>
      </c>
      <c r="U228" s="55" t="s">
        <v>647</v>
      </c>
      <c r="V228" s="56">
        <f t="shared" si="47"/>
        <v>261469.29693828788</v>
      </c>
      <c r="W228" s="56">
        <f t="shared" si="40"/>
        <v>703.95579944923668</v>
      </c>
      <c r="X228" s="56">
        <f t="shared" si="41"/>
        <v>1550.5978712377612</v>
      </c>
      <c r="Y228" s="56">
        <f t="shared" si="42"/>
        <v>260622.65486649939</v>
      </c>
    </row>
    <row r="229" spans="1:25">
      <c r="A229" s="55" t="s">
        <v>648</v>
      </c>
      <c r="B229" s="57">
        <f t="shared" si="43"/>
        <v>66568.367938163603</v>
      </c>
      <c r="C229" s="57">
        <f t="shared" si="36"/>
        <v>388.31547963928767</v>
      </c>
      <c r="D229" s="57">
        <f t="shared" si="37"/>
        <v>3101.1957424755224</v>
      </c>
      <c r="E229" s="57">
        <f t="shared" si="38"/>
        <v>63855.487675327371</v>
      </c>
      <c r="K229" s="55" t="s">
        <v>649</v>
      </c>
      <c r="L229" s="56">
        <f t="shared" si="44"/>
        <v>279735.1507071302</v>
      </c>
      <c r="M229" s="56">
        <f t="shared" si="45"/>
        <v>753.13309805765834</v>
      </c>
      <c r="N229" s="56">
        <f t="shared" si="46"/>
        <v>1485.6439325077883</v>
      </c>
      <c r="O229" s="56">
        <f t="shared" si="39"/>
        <v>279002.63987268007</v>
      </c>
      <c r="U229" s="55" t="s">
        <v>649</v>
      </c>
      <c r="V229" s="56">
        <f t="shared" si="47"/>
        <v>260622.65486649939</v>
      </c>
      <c r="W229" s="56">
        <f t="shared" si="40"/>
        <v>701.67637848672916</v>
      </c>
      <c r="X229" s="56">
        <f t="shared" si="41"/>
        <v>1550.5978712377612</v>
      </c>
      <c r="Y229" s="56">
        <f t="shared" si="42"/>
        <v>259773.73337374837</v>
      </c>
    </row>
    <row r="230" spans="1:25">
      <c r="A230" s="55" t="s">
        <v>650</v>
      </c>
      <c r="B230" s="57">
        <f t="shared" si="43"/>
        <v>63855.487675327371</v>
      </c>
      <c r="C230" s="57">
        <f t="shared" si="36"/>
        <v>372.49034477274301</v>
      </c>
      <c r="D230" s="57">
        <f t="shared" si="37"/>
        <v>3101.1957424755224</v>
      </c>
      <c r="E230" s="57">
        <f t="shared" si="38"/>
        <v>61126.782277624588</v>
      </c>
      <c r="K230" s="55" t="s">
        <v>651</v>
      </c>
      <c r="L230" s="56">
        <f t="shared" si="44"/>
        <v>279002.63987268007</v>
      </c>
      <c r="M230" s="56">
        <f t="shared" si="45"/>
        <v>751.16095350336946</v>
      </c>
      <c r="N230" s="56">
        <f t="shared" si="46"/>
        <v>1485.6439325077883</v>
      </c>
      <c r="O230" s="56">
        <f t="shared" si="39"/>
        <v>278268.15689367568</v>
      </c>
      <c r="U230" s="55" t="s">
        <v>651</v>
      </c>
      <c r="V230" s="56">
        <f t="shared" si="47"/>
        <v>259773.73337374837</v>
      </c>
      <c r="W230" s="56">
        <f t="shared" si="40"/>
        <v>699.39082062163027</v>
      </c>
      <c r="X230" s="56">
        <f t="shared" si="41"/>
        <v>1550.5978712377612</v>
      </c>
      <c r="Y230" s="56">
        <f t="shared" si="42"/>
        <v>258922.52632313225</v>
      </c>
    </row>
    <row r="231" spans="1:25">
      <c r="A231" s="55" t="s">
        <v>652</v>
      </c>
      <c r="B231" s="57">
        <f t="shared" si="43"/>
        <v>61126.782277624588</v>
      </c>
      <c r="C231" s="57">
        <f t="shared" si="36"/>
        <v>356.57289661947681</v>
      </c>
      <c r="D231" s="57">
        <f t="shared" si="37"/>
        <v>3101.1957424755224</v>
      </c>
      <c r="E231" s="57">
        <f t="shared" si="38"/>
        <v>58382.159431768545</v>
      </c>
      <c r="K231" s="55" t="s">
        <v>653</v>
      </c>
      <c r="L231" s="56">
        <f t="shared" si="44"/>
        <v>278268.15689367568</v>
      </c>
      <c r="M231" s="56">
        <f t="shared" si="45"/>
        <v>749.1834993291269</v>
      </c>
      <c r="N231" s="56">
        <f t="shared" si="46"/>
        <v>1485.6439325077883</v>
      </c>
      <c r="O231" s="56">
        <f t="shared" si="39"/>
        <v>277531.69646049704</v>
      </c>
      <c r="U231" s="55" t="s">
        <v>653</v>
      </c>
      <c r="V231" s="56">
        <f t="shared" si="47"/>
        <v>258922.52632313225</v>
      </c>
      <c r="W231" s="56">
        <f t="shared" si="40"/>
        <v>697.09910933151002</v>
      </c>
      <c r="X231" s="56">
        <f t="shared" si="41"/>
        <v>1550.5978712377612</v>
      </c>
      <c r="Y231" s="56">
        <f t="shared" si="42"/>
        <v>258069.02756122602</v>
      </c>
    </row>
    <row r="232" spans="1:25">
      <c r="A232" s="55" t="s">
        <v>654</v>
      </c>
      <c r="B232" s="57">
        <f t="shared" si="43"/>
        <v>58382.159431768545</v>
      </c>
      <c r="C232" s="57">
        <f t="shared" si="36"/>
        <v>340.56259668531652</v>
      </c>
      <c r="D232" s="57">
        <f t="shared" si="37"/>
        <v>3101.1957424755224</v>
      </c>
      <c r="E232" s="57">
        <f t="shared" si="38"/>
        <v>55621.52628597834</v>
      </c>
      <c r="K232" s="55" t="s">
        <v>655</v>
      </c>
      <c r="L232" s="56">
        <f t="shared" si="44"/>
        <v>277531.69646049704</v>
      </c>
      <c r="M232" s="56">
        <f t="shared" si="45"/>
        <v>747.2007212397998</v>
      </c>
      <c r="N232" s="56">
        <f t="shared" si="46"/>
        <v>1485.6439325077883</v>
      </c>
      <c r="O232" s="56">
        <f t="shared" si="39"/>
        <v>276793.25324922905</v>
      </c>
      <c r="U232" s="55" t="s">
        <v>655</v>
      </c>
      <c r="V232" s="56">
        <f t="shared" si="47"/>
        <v>258069.02756122602</v>
      </c>
      <c r="W232" s="56">
        <f t="shared" si="40"/>
        <v>694.80122804945472</v>
      </c>
      <c r="X232" s="56">
        <f t="shared" si="41"/>
        <v>1550.5978712377612</v>
      </c>
      <c r="Y232" s="56">
        <f t="shared" si="42"/>
        <v>257213.23091803771</v>
      </c>
    </row>
    <row r="233" spans="1:25">
      <c r="A233" s="55" t="s">
        <v>656</v>
      </c>
      <c r="B233" s="57">
        <f t="shared" si="43"/>
        <v>55621.52628597834</v>
      </c>
      <c r="C233" s="57">
        <f t="shared" si="36"/>
        <v>324.45890333487364</v>
      </c>
      <c r="D233" s="57">
        <f t="shared" si="37"/>
        <v>3101.1957424755224</v>
      </c>
      <c r="E233" s="57">
        <f t="shared" si="38"/>
        <v>52844.789446837691</v>
      </c>
      <c r="K233" s="55" t="s">
        <v>657</v>
      </c>
      <c r="L233" s="56">
        <f t="shared" si="44"/>
        <v>276793.25324922905</v>
      </c>
      <c r="M233" s="56">
        <f t="shared" si="45"/>
        <v>745.21260490177065</v>
      </c>
      <c r="N233" s="56">
        <f t="shared" si="46"/>
        <v>1485.6439325077883</v>
      </c>
      <c r="O233" s="56">
        <f t="shared" si="39"/>
        <v>276052.82192162302</v>
      </c>
      <c r="U233" s="55" t="s">
        <v>657</v>
      </c>
      <c r="V233" s="56">
        <f t="shared" si="47"/>
        <v>257213.23091803771</v>
      </c>
      <c r="W233" s="56">
        <f t="shared" si="40"/>
        <v>692.4971601639478</v>
      </c>
      <c r="X233" s="56">
        <f t="shared" si="41"/>
        <v>1550.5978712377612</v>
      </c>
      <c r="Y233" s="56">
        <f t="shared" si="42"/>
        <v>256355.13020696389</v>
      </c>
    </row>
    <row r="234" spans="1:25">
      <c r="A234" s="55" t="s">
        <v>658</v>
      </c>
      <c r="B234" s="57">
        <f t="shared" si="43"/>
        <v>52844.789446837691</v>
      </c>
      <c r="C234" s="57">
        <f t="shared" si="36"/>
        <v>308.2612717732199</v>
      </c>
      <c r="D234" s="57">
        <f t="shared" si="37"/>
        <v>3101.1957424755224</v>
      </c>
      <c r="E234" s="57">
        <f t="shared" si="38"/>
        <v>50051.854976135386</v>
      </c>
      <c r="K234" s="55" t="s">
        <v>659</v>
      </c>
      <c r="L234" s="56">
        <f t="shared" si="44"/>
        <v>276052.82192162302</v>
      </c>
      <c r="M234" s="56">
        <f t="shared" si="45"/>
        <v>743.21913594283126</v>
      </c>
      <c r="N234" s="56">
        <f t="shared" si="46"/>
        <v>1485.6439325077883</v>
      </c>
      <c r="O234" s="56">
        <f t="shared" si="39"/>
        <v>275310.39712505805</v>
      </c>
      <c r="U234" s="55" t="s">
        <v>659</v>
      </c>
      <c r="V234" s="56">
        <f t="shared" si="47"/>
        <v>256355.13020696389</v>
      </c>
      <c r="W234" s="56">
        <f t="shared" si="40"/>
        <v>690.18688901874907</v>
      </c>
      <c r="X234" s="56">
        <f t="shared" si="41"/>
        <v>1550.5978712377612</v>
      </c>
      <c r="Y234" s="56">
        <f t="shared" si="42"/>
        <v>255494.71922474488</v>
      </c>
    </row>
    <row r="235" spans="1:25">
      <c r="A235" s="55" t="s">
        <v>660</v>
      </c>
      <c r="B235" s="57">
        <f t="shared" si="43"/>
        <v>50051.854976135386</v>
      </c>
      <c r="C235" s="57">
        <f t="shared" si="36"/>
        <v>291.96915402745645</v>
      </c>
      <c r="D235" s="57">
        <f t="shared" si="37"/>
        <v>3101.1957424755224</v>
      </c>
      <c r="E235" s="57">
        <f t="shared" si="38"/>
        <v>47242.62838768732</v>
      </c>
      <c r="K235" s="55" t="s">
        <v>661</v>
      </c>
      <c r="L235" s="56">
        <f t="shared" si="44"/>
        <v>275310.39712505805</v>
      </c>
      <c r="M235" s="56">
        <f t="shared" si="45"/>
        <v>741.22029995207947</v>
      </c>
      <c r="N235" s="56">
        <f t="shared" si="46"/>
        <v>1485.6439325077883</v>
      </c>
      <c r="O235" s="56">
        <f t="shared" si="39"/>
        <v>274565.97349250235</v>
      </c>
      <c r="U235" s="55" t="s">
        <v>661</v>
      </c>
      <c r="V235" s="56">
        <f t="shared" si="47"/>
        <v>255494.71922474488</v>
      </c>
      <c r="W235" s="56">
        <f t="shared" si="40"/>
        <v>687.87039791277482</v>
      </c>
      <c r="X235" s="56">
        <f t="shared" si="41"/>
        <v>1550.5978712377612</v>
      </c>
      <c r="Y235" s="56">
        <f t="shared" si="42"/>
        <v>254631.9917514199</v>
      </c>
    </row>
    <row r="236" spans="1:25">
      <c r="A236" s="55" t="s">
        <v>662</v>
      </c>
      <c r="B236" s="57">
        <f t="shared" si="43"/>
        <v>47242.62838768732</v>
      </c>
      <c r="C236" s="57">
        <f t="shared" si="36"/>
        <v>275.58199892817606</v>
      </c>
      <c r="D236" s="57">
        <f t="shared" si="37"/>
        <v>3101.1957424755224</v>
      </c>
      <c r="E236" s="57">
        <f t="shared" si="38"/>
        <v>44417.01464413997</v>
      </c>
      <c r="K236" s="55" t="s">
        <v>663</v>
      </c>
      <c r="L236" s="56">
        <f t="shared" si="44"/>
        <v>274565.97349250235</v>
      </c>
      <c r="M236" s="56">
        <f t="shared" si="45"/>
        <v>739.21608247981408</v>
      </c>
      <c r="N236" s="56">
        <f t="shared" si="46"/>
        <v>1485.6439325077883</v>
      </c>
      <c r="O236" s="56">
        <f t="shared" si="39"/>
        <v>273819.54564247438</v>
      </c>
      <c r="U236" s="55" t="s">
        <v>663</v>
      </c>
      <c r="V236" s="56">
        <f t="shared" si="47"/>
        <v>254631.9917514199</v>
      </c>
      <c r="W236" s="56">
        <f t="shared" si="40"/>
        <v>685.5476700999767</v>
      </c>
      <c r="X236" s="56">
        <f t="shared" si="41"/>
        <v>1550.5978712377612</v>
      </c>
      <c r="Y236" s="56">
        <f t="shared" si="42"/>
        <v>253766.94155028212</v>
      </c>
    </row>
    <row r="237" spans="1:25">
      <c r="A237" s="55" t="s">
        <v>664</v>
      </c>
      <c r="B237" s="57">
        <f t="shared" si="43"/>
        <v>44417.01464413997</v>
      </c>
      <c r="C237" s="57">
        <f t="shared" si="36"/>
        <v>259.09925209081649</v>
      </c>
      <c r="D237" s="57">
        <f t="shared" si="37"/>
        <v>3101.1957424755224</v>
      </c>
      <c r="E237" s="57">
        <f t="shared" si="38"/>
        <v>41574.918153755265</v>
      </c>
      <c r="K237" s="55" t="s">
        <v>665</v>
      </c>
      <c r="L237" s="56">
        <f t="shared" si="44"/>
        <v>273819.54564247438</v>
      </c>
      <c r="M237" s="56">
        <f t="shared" si="45"/>
        <v>737.20646903743113</v>
      </c>
      <c r="N237" s="56">
        <f t="shared" si="46"/>
        <v>1485.6439325077883</v>
      </c>
      <c r="O237" s="56">
        <f t="shared" si="39"/>
        <v>273071.10817900405</v>
      </c>
      <c r="U237" s="55" t="s">
        <v>665</v>
      </c>
      <c r="V237" s="56">
        <f t="shared" si="47"/>
        <v>253766.94155028212</v>
      </c>
      <c r="W237" s="56">
        <f t="shared" si="40"/>
        <v>683.21868878922123</v>
      </c>
      <c r="X237" s="56">
        <f t="shared" si="41"/>
        <v>1550.5978712377612</v>
      </c>
      <c r="Y237" s="56">
        <f t="shared" si="42"/>
        <v>252899.5623678336</v>
      </c>
    </row>
    <row r="238" spans="1:25">
      <c r="A238" s="55" t="s">
        <v>666</v>
      </c>
      <c r="B238" s="57">
        <f t="shared" si="43"/>
        <v>41574.918153755265</v>
      </c>
      <c r="C238" s="57">
        <f t="shared" si="36"/>
        <v>242.52035589690573</v>
      </c>
      <c r="D238" s="57">
        <f t="shared" si="37"/>
        <v>3101.1957424755224</v>
      </c>
      <c r="E238" s="57">
        <f t="shared" si="38"/>
        <v>38716.242767176649</v>
      </c>
      <c r="K238" s="55" t="s">
        <v>667</v>
      </c>
      <c r="L238" s="56">
        <f t="shared" si="44"/>
        <v>273071.10817900405</v>
      </c>
      <c r="M238" s="56">
        <f t="shared" si="45"/>
        <v>735.19144509731871</v>
      </c>
      <c r="N238" s="56">
        <f t="shared" si="46"/>
        <v>1485.6439325077883</v>
      </c>
      <c r="O238" s="56">
        <f t="shared" si="39"/>
        <v>272320.65569159359</v>
      </c>
      <c r="U238" s="55" t="s">
        <v>667</v>
      </c>
      <c r="V238" s="56">
        <f t="shared" si="47"/>
        <v>252899.5623678336</v>
      </c>
      <c r="W238" s="56">
        <f t="shared" si="40"/>
        <v>680.88343714416749</v>
      </c>
      <c r="X238" s="56">
        <f t="shared" si="41"/>
        <v>1550.5978712377612</v>
      </c>
      <c r="Y238" s="56">
        <f t="shared" si="42"/>
        <v>252029.84793374001</v>
      </c>
    </row>
    <row r="239" spans="1:25">
      <c r="A239" s="55" t="s">
        <v>668</v>
      </c>
      <c r="B239" s="57">
        <f t="shared" si="43"/>
        <v>38716.242767176649</v>
      </c>
      <c r="C239" s="57">
        <f t="shared" si="36"/>
        <v>225.84474947519712</v>
      </c>
      <c r="D239" s="57">
        <f t="shared" si="37"/>
        <v>3101.1957424755224</v>
      </c>
      <c r="E239" s="57">
        <f t="shared" si="38"/>
        <v>35840.891774176322</v>
      </c>
      <c r="K239" s="55" t="s">
        <v>669</v>
      </c>
      <c r="L239" s="56">
        <f t="shared" si="44"/>
        <v>272320.65569159359</v>
      </c>
      <c r="M239" s="56">
        <f t="shared" si="45"/>
        <v>733.17099609275203</v>
      </c>
      <c r="N239" s="56">
        <f t="shared" si="46"/>
        <v>1485.6439325077883</v>
      </c>
      <c r="O239" s="56">
        <f t="shared" si="39"/>
        <v>271568.18275517854</v>
      </c>
      <c r="U239" s="55" t="s">
        <v>669</v>
      </c>
      <c r="V239" s="56">
        <f t="shared" si="47"/>
        <v>252029.84793374001</v>
      </c>
      <c r="W239" s="56">
        <f t="shared" si="40"/>
        <v>678.54189828314622</v>
      </c>
      <c r="X239" s="56">
        <f t="shared" si="41"/>
        <v>1550.5978712377612</v>
      </c>
      <c r="Y239" s="56">
        <f t="shared" si="42"/>
        <v>251157.7919607854</v>
      </c>
    </row>
    <row r="240" spans="1:25">
      <c r="A240" s="55" t="s">
        <v>670</v>
      </c>
      <c r="B240" s="57">
        <f t="shared" si="43"/>
        <v>35840.891774176322</v>
      </c>
      <c r="C240" s="57">
        <f t="shared" si="36"/>
        <v>209.07186868269523</v>
      </c>
      <c r="D240" s="57">
        <f t="shared" si="37"/>
        <v>3101.1957424755224</v>
      </c>
      <c r="E240" s="57">
        <f t="shared" si="38"/>
        <v>32948.767900383493</v>
      </c>
      <c r="K240" s="55" t="s">
        <v>671</v>
      </c>
      <c r="L240" s="56">
        <f t="shared" si="44"/>
        <v>271568.18275517854</v>
      </c>
      <c r="M240" s="56">
        <f t="shared" si="45"/>
        <v>731.14510741778849</v>
      </c>
      <c r="N240" s="56">
        <f t="shared" si="46"/>
        <v>1485.6439325077883</v>
      </c>
      <c r="O240" s="56">
        <f t="shared" si="39"/>
        <v>270813.68393008853</v>
      </c>
      <c r="U240" s="55" t="s">
        <v>671</v>
      </c>
      <c r="V240" s="56">
        <f t="shared" si="47"/>
        <v>251157.7919607854</v>
      </c>
      <c r="W240" s="56">
        <f t="shared" si="40"/>
        <v>676.19405527903768</v>
      </c>
      <c r="X240" s="56">
        <f t="shared" si="41"/>
        <v>1550.5978712377612</v>
      </c>
      <c r="Y240" s="56">
        <f t="shared" si="42"/>
        <v>250283.38814482669</v>
      </c>
    </row>
    <row r="241" spans="1:25">
      <c r="A241" s="55" t="s">
        <v>672</v>
      </c>
      <c r="B241" s="57">
        <f t="shared" si="43"/>
        <v>32948.767900383493</v>
      </c>
      <c r="C241" s="57">
        <f t="shared" si="36"/>
        <v>192.20114608557037</v>
      </c>
      <c r="D241" s="57">
        <f t="shared" si="37"/>
        <v>3101.1957424755224</v>
      </c>
      <c r="E241" s="57">
        <f t="shared" si="38"/>
        <v>30039.773303993541</v>
      </c>
      <c r="K241" s="55" t="s">
        <v>673</v>
      </c>
      <c r="L241" s="56">
        <f t="shared" si="44"/>
        <v>270813.68393008853</v>
      </c>
      <c r="M241" s="56">
        <f t="shared" si="45"/>
        <v>729.11376442716153</v>
      </c>
      <c r="N241" s="56">
        <f t="shared" si="46"/>
        <v>1485.6439325077883</v>
      </c>
      <c r="O241" s="56">
        <f t="shared" si="39"/>
        <v>270057.15376200789</v>
      </c>
      <c r="U241" s="55" t="s">
        <v>673</v>
      </c>
      <c r="V241" s="56">
        <f t="shared" si="47"/>
        <v>250283.38814482669</v>
      </c>
      <c r="W241" s="56">
        <f t="shared" si="40"/>
        <v>673.83989115914892</v>
      </c>
      <c r="X241" s="56">
        <f t="shared" si="41"/>
        <v>1550.5978712377612</v>
      </c>
      <c r="Y241" s="56">
        <f t="shared" si="42"/>
        <v>249406.63016474809</v>
      </c>
    </row>
    <row r="242" spans="1:25">
      <c r="A242" s="55" t="s">
        <v>674</v>
      </c>
      <c r="B242" s="57">
        <f t="shared" si="43"/>
        <v>30039.773303993541</v>
      </c>
      <c r="C242" s="57">
        <f t="shared" si="36"/>
        <v>175.23201093996232</v>
      </c>
      <c r="D242" s="57">
        <f t="shared" si="37"/>
        <v>3101.1957424755224</v>
      </c>
      <c r="E242" s="57">
        <f t="shared" si="38"/>
        <v>27113.80957245798</v>
      </c>
      <c r="K242" s="55" t="s">
        <v>675</v>
      </c>
      <c r="L242" s="56">
        <f t="shared" si="44"/>
        <v>270057.15376200789</v>
      </c>
      <c r="M242" s="56">
        <f t="shared" si="45"/>
        <v>727.07695243617513</v>
      </c>
      <c r="N242" s="56">
        <f t="shared" si="46"/>
        <v>1485.6439325077883</v>
      </c>
      <c r="O242" s="56">
        <f t="shared" si="39"/>
        <v>269298.58678193629</v>
      </c>
      <c r="U242" s="55" t="s">
        <v>675</v>
      </c>
      <c r="V242" s="56">
        <f t="shared" si="47"/>
        <v>249406.63016474809</v>
      </c>
      <c r="W242" s="56">
        <f t="shared" si="40"/>
        <v>671.47938890509113</v>
      </c>
      <c r="X242" s="56">
        <f t="shared" si="41"/>
        <v>1550.5978712377612</v>
      </c>
      <c r="Y242" s="56">
        <f t="shared" si="42"/>
        <v>248527.51168241541</v>
      </c>
    </row>
    <row r="243" spans="1:25">
      <c r="A243" s="55" t="s">
        <v>676</v>
      </c>
      <c r="B243" s="57">
        <f t="shared" si="43"/>
        <v>27113.80957245798</v>
      </c>
      <c r="C243" s="57">
        <f t="shared" si="36"/>
        <v>158.16388917267156</v>
      </c>
      <c r="D243" s="57">
        <f t="shared" si="37"/>
        <v>3101.1957424755224</v>
      </c>
      <c r="E243" s="57">
        <f t="shared" si="38"/>
        <v>24170.777719155129</v>
      </c>
      <c r="K243" s="55" t="s">
        <v>677</v>
      </c>
      <c r="L243" s="56">
        <f t="shared" si="44"/>
        <v>269298.58678193629</v>
      </c>
      <c r="M243" s="56">
        <f t="shared" si="45"/>
        <v>725.03465672059781</v>
      </c>
      <c r="N243" s="56">
        <f t="shared" si="46"/>
        <v>1485.6439325077883</v>
      </c>
      <c r="O243" s="56">
        <f t="shared" si="39"/>
        <v>268537.97750614909</v>
      </c>
      <c r="U243" s="55" t="s">
        <v>677</v>
      </c>
      <c r="V243" s="56">
        <f t="shared" si="47"/>
        <v>248527.51168241541</v>
      </c>
      <c r="W243" s="56">
        <f t="shared" si="40"/>
        <v>669.11253145265698</v>
      </c>
      <c r="X243" s="56">
        <f t="shared" si="41"/>
        <v>1550.5978712377612</v>
      </c>
      <c r="Y243" s="56">
        <f t="shared" si="42"/>
        <v>247646.0263426303</v>
      </c>
    </row>
    <row r="244" spans="1:25">
      <c r="A244" s="55" t="s">
        <v>678</v>
      </c>
      <c r="B244" s="57">
        <f t="shared" si="43"/>
        <v>24170.777719155129</v>
      </c>
      <c r="C244" s="57">
        <f t="shared" si="36"/>
        <v>140.99620336173825</v>
      </c>
      <c r="D244" s="57">
        <f t="shared" si="37"/>
        <v>3101.1957424755224</v>
      </c>
      <c r="E244" s="57">
        <f t="shared" si="38"/>
        <v>21210.578180041342</v>
      </c>
      <c r="K244" s="55" t="s">
        <v>679</v>
      </c>
      <c r="L244" s="56">
        <f t="shared" si="44"/>
        <v>268537.97750614909</v>
      </c>
      <c r="M244" s="56">
        <f t="shared" si="45"/>
        <v>722.98686251655533</v>
      </c>
      <c r="N244" s="56">
        <f t="shared" si="46"/>
        <v>1485.6439325077883</v>
      </c>
      <c r="O244" s="56">
        <f t="shared" si="39"/>
        <v>267775.32043615787</v>
      </c>
      <c r="U244" s="55" t="s">
        <v>679</v>
      </c>
      <c r="V244" s="56">
        <f t="shared" si="47"/>
        <v>247646.0263426303</v>
      </c>
      <c r="W244" s="56">
        <f t="shared" si="40"/>
        <v>666.73930169169705</v>
      </c>
      <c r="X244" s="56">
        <f t="shared" si="41"/>
        <v>1550.5978712377612</v>
      </c>
      <c r="Y244" s="56">
        <f t="shared" si="42"/>
        <v>246762.16777308425</v>
      </c>
    </row>
    <row r="245" spans="1:25">
      <c r="A245" s="55" t="s">
        <v>680</v>
      </c>
      <c r="B245" s="57">
        <f t="shared" si="43"/>
        <v>21210.578180041342</v>
      </c>
      <c r="C245" s="57">
        <f t="shared" si="36"/>
        <v>123.72837271690784</v>
      </c>
      <c r="D245" s="57">
        <f t="shared" si="37"/>
        <v>3101.1957424755224</v>
      </c>
      <c r="E245" s="57">
        <f t="shared" si="38"/>
        <v>18233.110810282727</v>
      </c>
      <c r="K245" s="55" t="s">
        <v>681</v>
      </c>
      <c r="L245" s="56">
        <f t="shared" si="44"/>
        <v>267775.32043615787</v>
      </c>
      <c r="M245" s="56">
        <f t="shared" si="45"/>
        <v>720.93355502042516</v>
      </c>
      <c r="N245" s="56">
        <f t="shared" si="46"/>
        <v>1485.6439325077883</v>
      </c>
      <c r="O245" s="56">
        <f t="shared" si="39"/>
        <v>267010.61005867051</v>
      </c>
      <c r="U245" s="55" t="s">
        <v>681</v>
      </c>
      <c r="V245" s="56">
        <f t="shared" si="47"/>
        <v>246762.16777308425</v>
      </c>
      <c r="W245" s="56">
        <f t="shared" si="40"/>
        <v>664.35968246599612</v>
      </c>
      <c r="X245" s="56">
        <f t="shared" si="41"/>
        <v>1550.5978712377612</v>
      </c>
      <c r="Y245" s="56">
        <f t="shared" si="42"/>
        <v>245875.92958431249</v>
      </c>
    </row>
    <row r="246" spans="1:25">
      <c r="A246" s="55" t="s">
        <v>682</v>
      </c>
      <c r="B246" s="57">
        <f t="shared" si="43"/>
        <v>18233.110810282727</v>
      </c>
      <c r="C246" s="57">
        <f t="shared" si="36"/>
        <v>106.35981305998259</v>
      </c>
      <c r="D246" s="57">
        <f t="shared" si="37"/>
        <v>3101.1957424755224</v>
      </c>
      <c r="E246" s="57">
        <f t="shared" si="38"/>
        <v>15238.274880867188</v>
      </c>
      <c r="K246" s="55" t="s">
        <v>683</v>
      </c>
      <c r="L246" s="56">
        <f t="shared" si="44"/>
        <v>267010.61005867051</v>
      </c>
      <c r="M246" s="56">
        <f t="shared" si="45"/>
        <v>718.87471938872841</v>
      </c>
      <c r="N246" s="56">
        <f t="shared" si="46"/>
        <v>1485.6439325077883</v>
      </c>
      <c r="O246" s="56">
        <f t="shared" si="39"/>
        <v>266243.84084555146</v>
      </c>
      <c r="U246" s="55" t="s">
        <v>683</v>
      </c>
      <c r="V246" s="56">
        <f t="shared" si="47"/>
        <v>245875.92958431249</v>
      </c>
      <c r="W246" s="56">
        <f t="shared" si="40"/>
        <v>661.97365657314913</v>
      </c>
      <c r="X246" s="56">
        <f t="shared" si="41"/>
        <v>1550.5978712377612</v>
      </c>
      <c r="Y246" s="56">
        <f t="shared" si="42"/>
        <v>244987.30536964789</v>
      </c>
    </row>
    <row r="247" spans="1:25">
      <c r="A247" s="55" t="s">
        <v>684</v>
      </c>
      <c r="B247" s="57">
        <f t="shared" si="43"/>
        <v>15238.274880867188</v>
      </c>
      <c r="C247" s="57">
        <f t="shared" si="36"/>
        <v>88.889936805058596</v>
      </c>
      <c r="D247" s="57">
        <f t="shared" si="37"/>
        <v>3101.1957424755224</v>
      </c>
      <c r="E247" s="57">
        <f t="shared" si="38"/>
        <v>12225.969075196725</v>
      </c>
      <c r="K247" s="55" t="s">
        <v>685</v>
      </c>
      <c r="L247" s="56">
        <f t="shared" si="44"/>
        <v>266243.84084555146</v>
      </c>
      <c r="M247" s="56">
        <f t="shared" si="45"/>
        <v>716.81034073802323</v>
      </c>
      <c r="N247" s="56">
        <f t="shared" si="46"/>
        <v>1485.6439325077883</v>
      </c>
      <c r="O247" s="56">
        <f t="shared" si="39"/>
        <v>265475.00725378172</v>
      </c>
      <c r="U247" s="55" t="s">
        <v>685</v>
      </c>
      <c r="V247" s="56">
        <f t="shared" si="47"/>
        <v>244987.30536964789</v>
      </c>
      <c r="W247" s="56">
        <f t="shared" si="40"/>
        <v>659.58120676443673</v>
      </c>
      <c r="X247" s="56">
        <f t="shared" si="41"/>
        <v>1550.5978712377612</v>
      </c>
      <c r="Y247" s="56">
        <f t="shared" si="42"/>
        <v>244096.28870517458</v>
      </c>
    </row>
    <row r="248" spans="1:25">
      <c r="A248" s="55" t="s">
        <v>686</v>
      </c>
      <c r="B248" s="57">
        <f t="shared" si="43"/>
        <v>12225.969075196725</v>
      </c>
      <c r="C248" s="57">
        <f t="shared" si="36"/>
        <v>71.318152938647557</v>
      </c>
      <c r="D248" s="57">
        <f t="shared" si="37"/>
        <v>3101.1957424755224</v>
      </c>
      <c r="E248" s="57">
        <f t="shared" si="38"/>
        <v>9196.0914856598502</v>
      </c>
      <c r="K248" s="55" t="s">
        <v>687</v>
      </c>
      <c r="L248" s="56">
        <f t="shared" si="44"/>
        <v>265475.00725378172</v>
      </c>
      <c r="M248" s="56">
        <f t="shared" si="45"/>
        <v>714.74040414479703</v>
      </c>
      <c r="N248" s="56">
        <f t="shared" si="46"/>
        <v>1485.6439325077883</v>
      </c>
      <c r="O248" s="56">
        <f t="shared" si="39"/>
        <v>264704.10372541874</v>
      </c>
      <c r="U248" s="55" t="s">
        <v>687</v>
      </c>
      <c r="V248" s="56">
        <f t="shared" si="47"/>
        <v>244096.28870517458</v>
      </c>
      <c r="W248" s="56">
        <f t="shared" si="40"/>
        <v>657.18231574470087</v>
      </c>
      <c r="X248" s="56">
        <f t="shared" si="41"/>
        <v>1550.5978712377612</v>
      </c>
      <c r="Y248" s="56">
        <f t="shared" si="42"/>
        <v>243202.87314968152</v>
      </c>
    </row>
    <row r="249" spans="1:25">
      <c r="A249" s="55" t="s">
        <v>688</v>
      </c>
      <c r="B249" s="57">
        <f t="shared" si="43"/>
        <v>9196.0914856598502</v>
      </c>
      <c r="C249" s="57">
        <f t="shared" si="36"/>
        <v>53.643866999682459</v>
      </c>
      <c r="D249" s="57">
        <f t="shared" si="37"/>
        <v>3101.1957424755224</v>
      </c>
      <c r="E249" s="57">
        <f t="shared" si="38"/>
        <v>6148.5396101840106</v>
      </c>
      <c r="K249" s="55" t="s">
        <v>689</v>
      </c>
      <c r="L249" s="56">
        <f t="shared" si="44"/>
        <v>264704.10372541874</v>
      </c>
      <c r="M249" s="56">
        <f t="shared" si="45"/>
        <v>712.66489464535823</v>
      </c>
      <c r="N249" s="56">
        <f t="shared" si="46"/>
        <v>1485.6439325077883</v>
      </c>
      <c r="O249" s="56">
        <f t="shared" si="39"/>
        <v>263931.12468755629</v>
      </c>
      <c r="U249" s="55" t="s">
        <v>689</v>
      </c>
      <c r="V249" s="56">
        <f t="shared" si="47"/>
        <v>243202.87314968152</v>
      </c>
      <c r="W249" s="56">
        <f t="shared" si="40"/>
        <v>654.77696617221955</v>
      </c>
      <c r="X249" s="56">
        <f t="shared" si="41"/>
        <v>1550.5978712377612</v>
      </c>
      <c r="Y249" s="56">
        <f t="shared" si="42"/>
        <v>242307.05224461597</v>
      </c>
    </row>
    <row r="250" spans="1:25">
      <c r="A250" s="55" t="s">
        <v>690</v>
      </c>
      <c r="B250" s="57">
        <f t="shared" si="43"/>
        <v>6148.5396101840106</v>
      </c>
      <c r="C250" s="57">
        <f t="shared" si="36"/>
        <v>35.86648105940673</v>
      </c>
      <c r="D250" s="57">
        <f t="shared" si="37"/>
        <v>3101.1957424755224</v>
      </c>
      <c r="E250" s="57">
        <f t="shared" si="38"/>
        <v>3083.2103487678946</v>
      </c>
      <c r="K250" s="55" t="s">
        <v>691</v>
      </c>
      <c r="L250" s="56">
        <f t="shared" si="44"/>
        <v>263931.12468755629</v>
      </c>
      <c r="M250" s="56">
        <f t="shared" si="45"/>
        <v>710.58379723572853</v>
      </c>
      <c r="N250" s="56">
        <f t="shared" si="46"/>
        <v>1485.6439325077883</v>
      </c>
      <c r="O250" s="56">
        <f t="shared" si="39"/>
        <v>263156.06455228425</v>
      </c>
      <c r="U250" s="55" t="s">
        <v>691</v>
      </c>
      <c r="V250" s="56">
        <f t="shared" si="47"/>
        <v>242307.05224461597</v>
      </c>
      <c r="W250" s="56">
        <f t="shared" si="40"/>
        <v>652.36514065858159</v>
      </c>
      <c r="X250" s="56">
        <f t="shared" si="41"/>
        <v>1550.5978712377612</v>
      </c>
      <c r="Y250" s="56">
        <f t="shared" si="42"/>
        <v>241408.81951403679</v>
      </c>
    </row>
    <row r="251" spans="1:25">
      <c r="A251" s="55" t="s">
        <v>692</v>
      </c>
      <c r="B251" s="57">
        <f t="shared" si="43"/>
        <v>3083.2103487678946</v>
      </c>
      <c r="C251" s="57">
        <f t="shared" si="36"/>
        <v>17.985393701146052</v>
      </c>
      <c r="D251" s="57">
        <f t="shared" si="37"/>
        <v>3101.1957424755224</v>
      </c>
      <c r="E251" s="57">
        <f t="shared" si="38"/>
        <v>-6.4815139921847731E-9</v>
      </c>
      <c r="K251" s="55" t="s">
        <v>693</v>
      </c>
      <c r="L251" s="56">
        <f t="shared" si="44"/>
        <v>263156.06455228425</v>
      </c>
      <c r="M251" s="56">
        <f t="shared" si="45"/>
        <v>708.49709687153461</v>
      </c>
      <c r="N251" s="56">
        <f t="shared" si="46"/>
        <v>1485.6439325077883</v>
      </c>
      <c r="O251" s="56">
        <f t="shared" si="39"/>
        <v>262378.91771664802</v>
      </c>
      <c r="U251" s="55" t="s">
        <v>693</v>
      </c>
      <c r="V251" s="56">
        <f t="shared" si="47"/>
        <v>241408.81951403679</v>
      </c>
      <c r="W251" s="56">
        <f t="shared" si="40"/>
        <v>649.94682176856065</v>
      </c>
      <c r="X251" s="56">
        <f t="shared" si="41"/>
        <v>1550.5978712377612</v>
      </c>
      <c r="Y251" s="56">
        <f t="shared" si="42"/>
        <v>240508.1684645676</v>
      </c>
    </row>
    <row r="252" spans="1:25">
      <c r="K252" s="55" t="s">
        <v>694</v>
      </c>
      <c r="L252" s="56">
        <f t="shared" si="44"/>
        <v>262378.91771664802</v>
      </c>
      <c r="M252" s="56">
        <f t="shared" si="45"/>
        <v>706.40477846789861</v>
      </c>
      <c r="N252" s="56">
        <f t="shared" si="46"/>
        <v>1485.6439325077883</v>
      </c>
      <c r="O252" s="56">
        <f t="shared" si="39"/>
        <v>261599.67856260814</v>
      </c>
      <c r="U252" s="55" t="s">
        <v>694</v>
      </c>
      <c r="V252" s="56">
        <f t="shared" si="47"/>
        <v>240508.1684645676</v>
      </c>
      <c r="W252" s="56">
        <f t="shared" si="40"/>
        <v>647.52199201998974</v>
      </c>
      <c r="X252" s="56">
        <f t="shared" si="41"/>
        <v>1550.5978712377612</v>
      </c>
      <c r="Y252" s="56">
        <f t="shared" si="42"/>
        <v>239605.09258534983</v>
      </c>
    </row>
    <row r="253" spans="1:25">
      <c r="K253" s="55" t="s">
        <v>695</v>
      </c>
      <c r="L253" s="56">
        <f t="shared" si="44"/>
        <v>261599.67856260814</v>
      </c>
      <c r="M253" s="56">
        <f t="shared" si="45"/>
        <v>704.30682689932974</v>
      </c>
      <c r="N253" s="56">
        <f t="shared" si="46"/>
        <v>1485.6439325077883</v>
      </c>
      <c r="O253" s="56">
        <f t="shared" si="39"/>
        <v>260818.34145699971</v>
      </c>
      <c r="U253" s="55" t="s">
        <v>695</v>
      </c>
      <c r="V253" s="56">
        <f t="shared" si="47"/>
        <v>239605.09258534983</v>
      </c>
      <c r="W253" s="56">
        <f t="shared" si="40"/>
        <v>645.09063388363427</v>
      </c>
      <c r="X253" s="56">
        <f t="shared" si="41"/>
        <v>1550.5978712377612</v>
      </c>
      <c r="Y253" s="56">
        <f t="shared" si="42"/>
        <v>238699.58534799571</v>
      </c>
    </row>
    <row r="254" spans="1:25">
      <c r="K254" s="55" t="s">
        <v>696</v>
      </c>
      <c r="L254" s="56">
        <f t="shared" si="44"/>
        <v>260818.34145699971</v>
      </c>
      <c r="M254" s="56">
        <f t="shared" si="45"/>
        <v>702.20322699961469</v>
      </c>
      <c r="N254" s="56">
        <f t="shared" si="46"/>
        <v>1485.6439325077883</v>
      </c>
      <c r="O254" s="56">
        <f t="shared" si="39"/>
        <v>260034.90075149154</v>
      </c>
      <c r="U254" s="55" t="s">
        <v>696</v>
      </c>
      <c r="V254" s="56">
        <f t="shared" si="47"/>
        <v>238699.58534799571</v>
      </c>
      <c r="W254" s="56">
        <f t="shared" si="40"/>
        <v>642.65272978306541</v>
      </c>
      <c r="X254" s="56">
        <f t="shared" si="41"/>
        <v>1550.5978712377612</v>
      </c>
      <c r="Y254" s="56">
        <f t="shared" si="42"/>
        <v>237791.64020654102</v>
      </c>
    </row>
    <row r="255" spans="1:25">
      <c r="K255" s="55" t="s">
        <v>697</v>
      </c>
      <c r="L255" s="56">
        <f t="shared" si="44"/>
        <v>260034.90075149154</v>
      </c>
      <c r="M255" s="56">
        <f t="shared" si="45"/>
        <v>700.09396356170805</v>
      </c>
      <c r="N255" s="56">
        <f t="shared" si="46"/>
        <v>1485.6439325077883</v>
      </c>
      <c r="O255" s="56">
        <f t="shared" si="39"/>
        <v>259249.35078254546</v>
      </c>
      <c r="U255" s="55" t="s">
        <v>697</v>
      </c>
      <c r="V255" s="56">
        <f t="shared" si="47"/>
        <v>237791.64020654102</v>
      </c>
      <c r="W255" s="56">
        <f t="shared" si="40"/>
        <v>640.20826209453355</v>
      </c>
      <c r="X255" s="56">
        <f t="shared" si="41"/>
        <v>1550.5978712377612</v>
      </c>
      <c r="Y255" s="56">
        <f t="shared" si="42"/>
        <v>236881.2505973978</v>
      </c>
    </row>
    <row r="256" spans="1:25">
      <c r="K256" s="55" t="s">
        <v>698</v>
      </c>
      <c r="L256" s="56">
        <f t="shared" si="44"/>
        <v>259249.35078254546</v>
      </c>
      <c r="M256" s="56">
        <f t="shared" si="45"/>
        <v>697.9790213376225</v>
      </c>
      <c r="N256" s="56">
        <f t="shared" si="46"/>
        <v>1485.6439325077883</v>
      </c>
      <c r="O256" s="56">
        <f t="shared" si="39"/>
        <v>258461.68587137529</v>
      </c>
      <c r="U256" s="55" t="s">
        <v>698</v>
      </c>
      <c r="V256" s="56">
        <f t="shared" si="47"/>
        <v>236881.2505973978</v>
      </c>
      <c r="W256" s="56">
        <f t="shared" si="40"/>
        <v>637.75721314684029</v>
      </c>
      <c r="X256" s="56">
        <f t="shared" si="41"/>
        <v>1550.5978712377612</v>
      </c>
      <c r="Y256" s="56">
        <f t="shared" si="42"/>
        <v>235968.40993930688</v>
      </c>
    </row>
    <row r="257" spans="11:25">
      <c r="K257" s="55" t="s">
        <v>699</v>
      </c>
      <c r="L257" s="56">
        <f t="shared" si="44"/>
        <v>258461.68587137529</v>
      </c>
      <c r="M257" s="56">
        <f t="shared" si="45"/>
        <v>695.85838503831815</v>
      </c>
      <c r="N257" s="56">
        <f t="shared" si="46"/>
        <v>1485.6439325077883</v>
      </c>
      <c r="O257" s="56">
        <f t="shared" si="39"/>
        <v>257671.90032390584</v>
      </c>
      <c r="U257" s="55" t="s">
        <v>699</v>
      </c>
      <c r="V257" s="56">
        <f t="shared" si="47"/>
        <v>235968.40993930688</v>
      </c>
      <c r="W257" s="56">
        <f t="shared" si="40"/>
        <v>635.29956522121086</v>
      </c>
      <c r="X257" s="56">
        <f t="shared" si="41"/>
        <v>1550.5978712377612</v>
      </c>
      <c r="Y257" s="56">
        <f t="shared" si="42"/>
        <v>235053.11163329033</v>
      </c>
    </row>
    <row r="258" spans="11:25">
      <c r="K258" s="55" t="s">
        <v>700</v>
      </c>
      <c r="L258" s="56">
        <f t="shared" si="44"/>
        <v>257671.90032390584</v>
      </c>
      <c r="M258" s="56">
        <f t="shared" si="45"/>
        <v>693.73203933359275</v>
      </c>
      <c r="N258" s="56">
        <f t="shared" si="46"/>
        <v>1485.6439325077883</v>
      </c>
      <c r="O258" s="56">
        <f t="shared" si="39"/>
        <v>256879.98843073164</v>
      </c>
      <c r="U258" s="55" t="s">
        <v>700</v>
      </c>
      <c r="V258" s="56">
        <f t="shared" si="47"/>
        <v>235053.11163329033</v>
      </c>
      <c r="W258" s="56">
        <f t="shared" si="40"/>
        <v>632.83530055116637</v>
      </c>
      <c r="X258" s="56">
        <f t="shared" si="41"/>
        <v>1550.5978712377612</v>
      </c>
      <c r="Y258" s="56">
        <f t="shared" si="42"/>
        <v>234135.34906260375</v>
      </c>
    </row>
    <row r="259" spans="11:25">
      <c r="K259" s="55" t="s">
        <v>701</v>
      </c>
      <c r="L259" s="56">
        <f t="shared" si="44"/>
        <v>256879.98843073164</v>
      </c>
      <c r="M259" s="56">
        <f t="shared" si="45"/>
        <v>691.59996885196983</v>
      </c>
      <c r="N259" s="56">
        <f t="shared" si="46"/>
        <v>1485.6439325077883</v>
      </c>
      <c r="O259" s="56">
        <f t="shared" si="39"/>
        <v>256085.94446707584</v>
      </c>
      <c r="U259" s="55" t="s">
        <v>701</v>
      </c>
      <c r="V259" s="56">
        <f t="shared" si="47"/>
        <v>234135.34906260375</v>
      </c>
      <c r="W259" s="56">
        <f t="shared" si="40"/>
        <v>630.36440132239477</v>
      </c>
      <c r="X259" s="56">
        <f t="shared" si="41"/>
        <v>1550.5978712377612</v>
      </c>
      <c r="Y259" s="56">
        <f t="shared" si="42"/>
        <v>233215.11559268838</v>
      </c>
    </row>
    <row r="260" spans="11:25">
      <c r="K260" s="55" t="s">
        <v>702</v>
      </c>
      <c r="L260" s="56">
        <f t="shared" si="44"/>
        <v>256085.94446707584</v>
      </c>
      <c r="M260" s="56">
        <f t="shared" si="45"/>
        <v>689.46215818058886</v>
      </c>
      <c r="N260" s="56">
        <f t="shared" si="46"/>
        <v>1485.6439325077883</v>
      </c>
      <c r="O260" s="56">
        <f t="shared" si="39"/>
        <v>255289.76269274866</v>
      </c>
      <c r="U260" s="55" t="s">
        <v>702</v>
      </c>
      <c r="V260" s="56">
        <f t="shared" si="47"/>
        <v>233215.11559268838</v>
      </c>
      <c r="W260" s="56">
        <f t="shared" si="40"/>
        <v>627.88684967262259</v>
      </c>
      <c r="X260" s="56">
        <f t="shared" si="41"/>
        <v>1550.5978712377612</v>
      </c>
      <c r="Y260" s="56">
        <f t="shared" si="42"/>
        <v>232292.40457112325</v>
      </c>
    </row>
    <row r="261" spans="11:25">
      <c r="K261" s="55" t="s">
        <v>703</v>
      </c>
      <c r="L261" s="56">
        <f t="shared" si="44"/>
        <v>255289.76269274866</v>
      </c>
      <c r="M261" s="56">
        <f t="shared" si="45"/>
        <v>687.31859186509257</v>
      </c>
      <c r="N261" s="56">
        <f t="shared" si="46"/>
        <v>1485.6439325077883</v>
      </c>
      <c r="O261" s="56">
        <f t="shared" si="39"/>
        <v>254491.43735210598</v>
      </c>
      <c r="U261" s="55" t="s">
        <v>703</v>
      </c>
      <c r="V261" s="56">
        <f t="shared" si="47"/>
        <v>232292.40457112325</v>
      </c>
      <c r="W261" s="56">
        <f t="shared" si="40"/>
        <v>625.40262769148569</v>
      </c>
      <c r="X261" s="56">
        <f t="shared" si="41"/>
        <v>1550.5978712377612</v>
      </c>
      <c r="Y261" s="56">
        <f t="shared" si="42"/>
        <v>231367.20932757697</v>
      </c>
    </row>
    <row r="262" spans="11:25">
      <c r="K262" s="55" t="s">
        <v>704</v>
      </c>
      <c r="L262" s="56">
        <f t="shared" si="44"/>
        <v>254491.43735210598</v>
      </c>
      <c r="M262" s="56">
        <f t="shared" si="45"/>
        <v>685.16925440951616</v>
      </c>
      <c r="N262" s="56">
        <f t="shared" si="46"/>
        <v>1485.6439325077883</v>
      </c>
      <c r="O262" s="56">
        <f t="shared" si="39"/>
        <v>253690.96267400772</v>
      </c>
      <c r="U262" s="55" t="s">
        <v>704</v>
      </c>
      <c r="V262" s="56">
        <f t="shared" si="47"/>
        <v>231367.20932757697</v>
      </c>
      <c r="W262" s="56">
        <f t="shared" si="40"/>
        <v>622.91171742039967</v>
      </c>
      <c r="X262" s="56">
        <f t="shared" si="41"/>
        <v>1550.5978712377612</v>
      </c>
      <c r="Y262" s="56">
        <f t="shared" si="42"/>
        <v>230439.5231737596</v>
      </c>
    </row>
    <row r="263" spans="11:25">
      <c r="K263" s="55" t="s">
        <v>705</v>
      </c>
      <c r="L263" s="56">
        <f t="shared" si="44"/>
        <v>253690.96267400772</v>
      </c>
      <c r="M263" s="56">
        <f t="shared" si="45"/>
        <v>683.01413027617468</v>
      </c>
      <c r="N263" s="56">
        <f t="shared" si="46"/>
        <v>1485.6439325077883</v>
      </c>
      <c r="O263" s="56">
        <f t="shared" si="39"/>
        <v>252888.3328717761</v>
      </c>
      <c r="U263" s="55" t="s">
        <v>705</v>
      </c>
      <c r="V263" s="56">
        <f t="shared" si="47"/>
        <v>230439.5231737596</v>
      </c>
      <c r="W263" s="56">
        <f t="shared" si="40"/>
        <v>620.41410085242978</v>
      </c>
      <c r="X263" s="56">
        <f t="shared" si="41"/>
        <v>1550.5978712377612</v>
      </c>
      <c r="Y263" s="56">
        <f t="shared" si="42"/>
        <v>229509.33940337427</v>
      </c>
    </row>
    <row r="264" spans="11:25">
      <c r="K264" s="55" t="s">
        <v>706</v>
      </c>
      <c r="L264" s="56">
        <f t="shared" si="44"/>
        <v>252888.3328717761</v>
      </c>
      <c r="M264" s="56">
        <f t="shared" si="45"/>
        <v>680.85320388555112</v>
      </c>
      <c r="N264" s="56">
        <f t="shared" si="46"/>
        <v>1485.6439325077883</v>
      </c>
      <c r="O264" s="56">
        <f t="shared" si="39"/>
        <v>252083.54214315387</v>
      </c>
      <c r="U264" s="55" t="s">
        <v>706</v>
      </c>
      <c r="V264" s="56">
        <f t="shared" si="47"/>
        <v>229509.33940337427</v>
      </c>
      <c r="W264" s="56">
        <f t="shared" si="40"/>
        <v>617.90975993216159</v>
      </c>
      <c r="X264" s="56">
        <f t="shared" si="41"/>
        <v>1550.5978712377612</v>
      </c>
      <c r="Y264" s="56">
        <f t="shared" si="42"/>
        <v>228576.65129206868</v>
      </c>
    </row>
    <row r="265" spans="11:25">
      <c r="K265" s="55" t="s">
        <v>707</v>
      </c>
      <c r="L265" s="56">
        <f t="shared" si="44"/>
        <v>252083.54214315387</v>
      </c>
      <c r="M265" s="56">
        <f t="shared" si="45"/>
        <v>678.68645961618358</v>
      </c>
      <c r="N265" s="56">
        <f t="shared" si="46"/>
        <v>1485.6439325077883</v>
      </c>
      <c r="O265" s="56">
        <f t="shared" si="39"/>
        <v>251276.58467026227</v>
      </c>
      <c r="U265" s="55" t="s">
        <v>707</v>
      </c>
      <c r="V265" s="56">
        <f t="shared" si="47"/>
        <v>228576.65129206868</v>
      </c>
      <c r="W265" s="56">
        <f t="shared" si="40"/>
        <v>615.39867655556964</v>
      </c>
      <c r="X265" s="56">
        <f t="shared" si="41"/>
        <v>1550.5978712377612</v>
      </c>
      <c r="Y265" s="56">
        <f t="shared" si="42"/>
        <v>227641.4520973865</v>
      </c>
    </row>
    <row r="266" spans="11:25">
      <c r="K266" s="55" t="s">
        <v>708</v>
      </c>
      <c r="L266" s="56">
        <f t="shared" si="44"/>
        <v>251276.58467026227</v>
      </c>
      <c r="M266" s="56">
        <f t="shared" si="45"/>
        <v>676.51388180455228</v>
      </c>
      <c r="N266" s="56">
        <f t="shared" si="46"/>
        <v>1485.6439325077883</v>
      </c>
      <c r="O266" s="56">
        <f t="shared" si="39"/>
        <v>250467.45461955902</v>
      </c>
      <c r="U266" s="55" t="s">
        <v>708</v>
      </c>
      <c r="V266" s="56">
        <f t="shared" si="47"/>
        <v>227641.4520973865</v>
      </c>
      <c r="W266" s="56">
        <f t="shared" si="40"/>
        <v>612.88083256988682</v>
      </c>
      <c r="X266" s="56">
        <f t="shared" si="41"/>
        <v>1550.5978712377612</v>
      </c>
      <c r="Y266" s="56">
        <f t="shared" si="42"/>
        <v>226703.73505871862</v>
      </c>
    </row>
    <row r="267" spans="11:25">
      <c r="K267" s="55" t="s">
        <v>709</v>
      </c>
      <c r="L267" s="56">
        <f t="shared" si="44"/>
        <v>250467.45461955902</v>
      </c>
      <c r="M267" s="56">
        <f t="shared" si="45"/>
        <v>674.33545474496668</v>
      </c>
      <c r="N267" s="56">
        <f t="shared" si="46"/>
        <v>1485.6439325077883</v>
      </c>
      <c r="O267" s="56">
        <f t="shared" si="39"/>
        <v>249656.1461417962</v>
      </c>
      <c r="U267" s="55" t="s">
        <v>709</v>
      </c>
      <c r="V267" s="56">
        <f t="shared" si="47"/>
        <v>226703.73505871862</v>
      </c>
      <c r="W267" s="56">
        <f t="shared" si="40"/>
        <v>610.35620977347332</v>
      </c>
      <c r="X267" s="56">
        <f t="shared" si="41"/>
        <v>1550.5978712377612</v>
      </c>
      <c r="Y267" s="56">
        <f t="shared" si="42"/>
        <v>225763.49339725435</v>
      </c>
    </row>
    <row r="268" spans="11:25">
      <c r="K268" s="55" t="s">
        <v>710</v>
      </c>
      <c r="L268" s="56">
        <f t="shared" si="44"/>
        <v>249656.1461417962</v>
      </c>
      <c r="M268" s="56">
        <f t="shared" si="45"/>
        <v>672.15116268945144</v>
      </c>
      <c r="N268" s="56">
        <f t="shared" si="46"/>
        <v>1485.6439325077883</v>
      </c>
      <c r="O268" s="56">
        <f t="shared" si="39"/>
        <v>248842.65337197788</v>
      </c>
      <c r="U268" s="55" t="s">
        <v>710</v>
      </c>
      <c r="V268" s="56">
        <f t="shared" si="47"/>
        <v>225763.49339725435</v>
      </c>
      <c r="W268" s="56">
        <f t="shared" si="40"/>
        <v>607.82478991568485</v>
      </c>
      <c r="X268" s="56">
        <f t="shared" si="41"/>
        <v>1550.5978712377612</v>
      </c>
      <c r="Y268" s="56">
        <f t="shared" si="42"/>
        <v>224820.72031593227</v>
      </c>
    </row>
    <row r="269" spans="11:25">
      <c r="K269" s="55" t="s">
        <v>711</v>
      </c>
      <c r="L269" s="56">
        <f t="shared" si="44"/>
        <v>248842.65337197788</v>
      </c>
      <c r="M269" s="56">
        <f t="shared" si="45"/>
        <v>669.96098984763285</v>
      </c>
      <c r="N269" s="56">
        <f t="shared" si="46"/>
        <v>1485.6439325077883</v>
      </c>
      <c r="O269" s="56">
        <f t="shared" ref="O269:O332" si="48">L269+M269-N269</f>
        <v>248026.97042931773</v>
      </c>
      <c r="U269" s="55" t="s">
        <v>711</v>
      </c>
      <c r="V269" s="56">
        <f t="shared" si="47"/>
        <v>224820.72031593227</v>
      </c>
      <c r="W269" s="56">
        <f t="shared" ref="W269:W332" si="49">V269*V$7</f>
        <v>605.28655469674084</v>
      </c>
      <c r="X269" s="56">
        <f t="shared" ref="X269:X332" si="50">V$9</f>
        <v>1550.5978712377612</v>
      </c>
      <c r="Y269" s="56">
        <f t="shared" ref="Y269:Y332" si="51">V269+W269-X269</f>
        <v>223875.40899939125</v>
      </c>
    </row>
    <row r="270" spans="11:25">
      <c r="K270" s="55" t="s">
        <v>712</v>
      </c>
      <c r="L270" s="56">
        <f t="shared" ref="L270:L333" si="52">O269</f>
        <v>248026.97042931773</v>
      </c>
      <c r="M270" s="56">
        <f t="shared" ref="M270:M333" si="53">L270*L$7</f>
        <v>667.76492038662479</v>
      </c>
      <c r="N270" s="56">
        <f t="shared" ref="N270:N333" si="54">L$9</f>
        <v>1485.6439325077883</v>
      </c>
      <c r="O270" s="56">
        <f t="shared" si="48"/>
        <v>247209.09141719659</v>
      </c>
      <c r="U270" s="55" t="s">
        <v>712</v>
      </c>
      <c r="V270" s="56">
        <f t="shared" ref="V270:V333" si="55">Y269</f>
        <v>223875.40899939125</v>
      </c>
      <c r="W270" s="56">
        <f t="shared" si="49"/>
        <v>602.74148576759194</v>
      </c>
      <c r="X270" s="56">
        <f t="shared" si="50"/>
        <v>1550.5978712377612</v>
      </c>
      <c r="Y270" s="56">
        <f t="shared" si="51"/>
        <v>222927.55261392109</v>
      </c>
    </row>
    <row r="271" spans="11:25">
      <c r="K271" s="55" t="s">
        <v>713</v>
      </c>
      <c r="L271" s="56">
        <f t="shared" si="52"/>
        <v>247209.09141719659</v>
      </c>
      <c r="M271" s="56">
        <f t="shared" si="53"/>
        <v>665.56293843091396</v>
      </c>
      <c r="N271" s="56">
        <f t="shared" si="54"/>
        <v>1485.6439325077883</v>
      </c>
      <c r="O271" s="56">
        <f t="shared" si="48"/>
        <v>246389.0104231197</v>
      </c>
      <c r="U271" s="55" t="s">
        <v>713</v>
      </c>
      <c r="V271" s="56">
        <f t="shared" si="55"/>
        <v>222927.55261392109</v>
      </c>
      <c r="W271" s="56">
        <f t="shared" si="49"/>
        <v>600.18956472978766</v>
      </c>
      <c r="X271" s="56">
        <f t="shared" si="50"/>
        <v>1550.5978712377612</v>
      </c>
      <c r="Y271" s="56">
        <f t="shared" si="51"/>
        <v>221977.14430741311</v>
      </c>
    </row>
    <row r="272" spans="11:25">
      <c r="K272" s="55" t="s">
        <v>714</v>
      </c>
      <c r="L272" s="56">
        <f t="shared" si="52"/>
        <v>246389.0104231197</v>
      </c>
      <c r="M272" s="56">
        <f t="shared" si="53"/>
        <v>663.35502806224542</v>
      </c>
      <c r="N272" s="56">
        <f t="shared" si="54"/>
        <v>1485.6439325077883</v>
      </c>
      <c r="O272" s="56">
        <f t="shared" si="48"/>
        <v>245566.72151867417</v>
      </c>
      <c r="U272" s="55" t="s">
        <v>714</v>
      </c>
      <c r="V272" s="56">
        <f t="shared" si="55"/>
        <v>221977.14430741311</v>
      </c>
      <c r="W272" s="56">
        <f t="shared" si="49"/>
        <v>597.63077313534302</v>
      </c>
      <c r="X272" s="56">
        <f t="shared" si="50"/>
        <v>1550.5978712377612</v>
      </c>
      <c r="Y272" s="56">
        <f t="shared" si="51"/>
        <v>221024.1772093107</v>
      </c>
    </row>
    <row r="273" spans="11:25">
      <c r="K273" s="55" t="s">
        <v>715</v>
      </c>
      <c r="L273" s="56">
        <f t="shared" si="52"/>
        <v>245566.72151867417</v>
      </c>
      <c r="M273" s="56">
        <f t="shared" si="53"/>
        <v>661.1411733195074</v>
      </c>
      <c r="N273" s="56">
        <f t="shared" si="54"/>
        <v>1485.6439325077883</v>
      </c>
      <c r="O273" s="56">
        <f t="shared" si="48"/>
        <v>244742.2187594859</v>
      </c>
      <c r="U273" s="55" t="s">
        <v>715</v>
      </c>
      <c r="V273" s="56">
        <f t="shared" si="55"/>
        <v>221024.1772093107</v>
      </c>
      <c r="W273" s="56">
        <f t="shared" si="49"/>
        <v>595.06509248660575</v>
      </c>
      <c r="X273" s="56">
        <f t="shared" si="50"/>
        <v>1550.5978712377612</v>
      </c>
      <c r="Y273" s="56">
        <f t="shared" si="51"/>
        <v>220068.64443055954</v>
      </c>
    </row>
    <row r="274" spans="11:25">
      <c r="K274" s="55" t="s">
        <v>716</v>
      </c>
      <c r="L274" s="56">
        <f t="shared" si="52"/>
        <v>244742.2187594859</v>
      </c>
      <c r="M274" s="56">
        <f t="shared" si="53"/>
        <v>658.92135819861596</v>
      </c>
      <c r="N274" s="56">
        <f t="shared" si="54"/>
        <v>1485.6439325077883</v>
      </c>
      <c r="O274" s="56">
        <f t="shared" si="48"/>
        <v>243915.49618517674</v>
      </c>
      <c r="U274" s="55" t="s">
        <v>716</v>
      </c>
      <c r="V274" s="56">
        <f t="shared" si="55"/>
        <v>220068.64443055954</v>
      </c>
      <c r="W274" s="56">
        <f t="shared" si="49"/>
        <v>592.49250423612193</v>
      </c>
      <c r="X274" s="56">
        <f t="shared" si="50"/>
        <v>1550.5978712377612</v>
      </c>
      <c r="Y274" s="56">
        <f t="shared" si="51"/>
        <v>219110.5390635579</v>
      </c>
    </row>
    <row r="275" spans="11:25">
      <c r="K275" s="55" t="s">
        <v>717</v>
      </c>
      <c r="L275" s="56">
        <f t="shared" si="52"/>
        <v>243915.49618517674</v>
      </c>
      <c r="M275" s="56">
        <f t="shared" si="53"/>
        <v>656.69556665239895</v>
      </c>
      <c r="N275" s="56">
        <f t="shared" si="54"/>
        <v>1485.6439325077883</v>
      </c>
      <c r="O275" s="56">
        <f t="shared" si="48"/>
        <v>243086.54781932136</v>
      </c>
      <c r="U275" s="55" t="s">
        <v>717</v>
      </c>
      <c r="V275" s="56">
        <f t="shared" si="55"/>
        <v>219110.5390635579</v>
      </c>
      <c r="W275" s="56">
        <f t="shared" si="49"/>
        <v>589.91298978650207</v>
      </c>
      <c r="X275" s="56">
        <f t="shared" si="50"/>
        <v>1550.5978712377612</v>
      </c>
      <c r="Y275" s="56">
        <f t="shared" si="51"/>
        <v>218149.85418210665</v>
      </c>
    </row>
    <row r="276" spans="11:25">
      <c r="K276" s="55" t="s">
        <v>718</v>
      </c>
      <c r="L276" s="56">
        <f t="shared" si="52"/>
        <v>243086.54781932136</v>
      </c>
      <c r="M276" s="56">
        <f t="shared" si="53"/>
        <v>654.46378259048072</v>
      </c>
      <c r="N276" s="56">
        <f t="shared" si="54"/>
        <v>1485.6439325077883</v>
      </c>
      <c r="O276" s="56">
        <f t="shared" si="48"/>
        <v>242255.36766940408</v>
      </c>
      <c r="U276" s="55" t="s">
        <v>718</v>
      </c>
      <c r="V276" s="56">
        <f t="shared" si="55"/>
        <v>218149.85418210665</v>
      </c>
      <c r="W276" s="56">
        <f t="shared" si="49"/>
        <v>587.32653049028715</v>
      </c>
      <c r="X276" s="56">
        <f t="shared" si="50"/>
        <v>1550.5978712377612</v>
      </c>
      <c r="Y276" s="56">
        <f t="shared" si="51"/>
        <v>217186.58284135917</v>
      </c>
    </row>
    <row r="277" spans="11:25">
      <c r="K277" s="55" t="s">
        <v>719</v>
      </c>
      <c r="L277" s="56">
        <f t="shared" si="52"/>
        <v>242255.36766940408</v>
      </c>
      <c r="M277" s="56">
        <f t="shared" si="53"/>
        <v>652.2259898791649</v>
      </c>
      <c r="N277" s="56">
        <f t="shared" si="54"/>
        <v>1485.6439325077883</v>
      </c>
      <c r="O277" s="56">
        <f t="shared" si="48"/>
        <v>241421.94972677546</v>
      </c>
      <c r="U277" s="55" t="s">
        <v>719</v>
      </c>
      <c r="V277" s="56">
        <f t="shared" si="55"/>
        <v>217186.58284135917</v>
      </c>
      <c r="W277" s="56">
        <f t="shared" si="49"/>
        <v>584.73310764981318</v>
      </c>
      <c r="X277" s="56">
        <f t="shared" si="50"/>
        <v>1550.5978712377612</v>
      </c>
      <c r="Y277" s="56">
        <f t="shared" si="51"/>
        <v>216220.71807777122</v>
      </c>
    </row>
    <row r="278" spans="11:25">
      <c r="K278" s="55" t="s">
        <v>720</v>
      </c>
      <c r="L278" s="56">
        <f t="shared" si="52"/>
        <v>241421.94972677546</v>
      </c>
      <c r="M278" s="56">
        <f t="shared" si="53"/>
        <v>649.98217234131869</v>
      </c>
      <c r="N278" s="56">
        <f t="shared" si="54"/>
        <v>1485.6439325077883</v>
      </c>
      <c r="O278" s="56">
        <f t="shared" si="48"/>
        <v>240586.287966609</v>
      </c>
      <c r="U278" s="55" t="s">
        <v>720</v>
      </c>
      <c r="V278" s="56">
        <f t="shared" si="55"/>
        <v>216220.71807777122</v>
      </c>
      <c r="W278" s="56">
        <f t="shared" si="49"/>
        <v>582.13270251707638</v>
      </c>
      <c r="X278" s="56">
        <f t="shared" si="50"/>
        <v>1550.5978712377612</v>
      </c>
      <c r="Y278" s="56">
        <f t="shared" si="51"/>
        <v>215252.25290905056</v>
      </c>
    </row>
    <row r="279" spans="11:25">
      <c r="K279" s="55" t="s">
        <v>721</v>
      </c>
      <c r="L279" s="56">
        <f t="shared" si="52"/>
        <v>240586.287966609</v>
      </c>
      <c r="M279" s="56">
        <f t="shared" si="53"/>
        <v>647.73231375625505</v>
      </c>
      <c r="N279" s="56">
        <f t="shared" si="54"/>
        <v>1485.6439325077883</v>
      </c>
      <c r="O279" s="56">
        <f t="shared" si="48"/>
        <v>239748.37634785747</v>
      </c>
      <c r="U279" s="55" t="s">
        <v>721</v>
      </c>
      <c r="V279" s="56">
        <f t="shared" si="55"/>
        <v>215252.25290905056</v>
      </c>
      <c r="W279" s="56">
        <f t="shared" si="49"/>
        <v>579.52529629359776</v>
      </c>
      <c r="X279" s="56">
        <f t="shared" si="50"/>
        <v>1550.5978712377612</v>
      </c>
      <c r="Y279" s="56">
        <f t="shared" si="51"/>
        <v>214281.18033410641</v>
      </c>
    </row>
    <row r="280" spans="11:25">
      <c r="K280" s="55" t="s">
        <v>722</v>
      </c>
      <c r="L280" s="56">
        <f t="shared" si="52"/>
        <v>239748.37634785747</v>
      </c>
      <c r="M280" s="56">
        <f t="shared" si="53"/>
        <v>645.47639785961633</v>
      </c>
      <c r="N280" s="56">
        <f t="shared" si="54"/>
        <v>1485.6439325077883</v>
      </c>
      <c r="O280" s="56">
        <f t="shared" si="48"/>
        <v>238908.20881320929</v>
      </c>
      <c r="U280" s="55" t="s">
        <v>722</v>
      </c>
      <c r="V280" s="56">
        <f t="shared" si="55"/>
        <v>214281.18033410641</v>
      </c>
      <c r="W280" s="56">
        <f t="shared" si="49"/>
        <v>576.91087013028653</v>
      </c>
      <c r="X280" s="56">
        <f t="shared" si="50"/>
        <v>1550.5978712377612</v>
      </c>
      <c r="Y280" s="56">
        <f t="shared" si="51"/>
        <v>213307.49333299894</v>
      </c>
    </row>
    <row r="281" spans="11:25">
      <c r="K281" s="55" t="s">
        <v>723</v>
      </c>
      <c r="L281" s="56">
        <f t="shared" si="52"/>
        <v>238908.20881320929</v>
      </c>
      <c r="M281" s="56">
        <f t="shared" si="53"/>
        <v>643.21440834325585</v>
      </c>
      <c r="N281" s="56">
        <f t="shared" si="54"/>
        <v>1485.6439325077883</v>
      </c>
      <c r="O281" s="56">
        <f t="shared" si="48"/>
        <v>238065.77928904476</v>
      </c>
      <c r="U281" s="55" t="s">
        <v>723</v>
      </c>
      <c r="V281" s="56">
        <f t="shared" si="55"/>
        <v>213307.49333299894</v>
      </c>
      <c r="W281" s="56">
        <f t="shared" si="49"/>
        <v>574.28940512730492</v>
      </c>
      <c r="X281" s="56">
        <f t="shared" si="50"/>
        <v>1550.5978712377612</v>
      </c>
      <c r="Y281" s="56">
        <f t="shared" si="51"/>
        <v>212331.18486688851</v>
      </c>
    </row>
    <row r="282" spans="11:25">
      <c r="K282" s="55" t="s">
        <v>724</v>
      </c>
      <c r="L282" s="56">
        <f t="shared" si="52"/>
        <v>238065.77928904476</v>
      </c>
      <c r="M282" s="56">
        <f t="shared" si="53"/>
        <v>640.94632885512056</v>
      </c>
      <c r="N282" s="56">
        <f t="shared" si="54"/>
        <v>1485.6439325077883</v>
      </c>
      <c r="O282" s="56">
        <f t="shared" si="48"/>
        <v>237221.0816853921</v>
      </c>
      <c r="U282" s="55" t="s">
        <v>724</v>
      </c>
      <c r="V282" s="56">
        <f t="shared" si="55"/>
        <v>212331.18486688851</v>
      </c>
      <c r="W282" s="56">
        <f t="shared" si="49"/>
        <v>571.66088233393066</v>
      </c>
      <c r="X282" s="56">
        <f t="shared" si="50"/>
        <v>1550.5978712377612</v>
      </c>
      <c r="Y282" s="56">
        <f t="shared" si="51"/>
        <v>211352.24787798469</v>
      </c>
    </row>
    <row r="283" spans="11:25">
      <c r="K283" s="55" t="s">
        <v>725</v>
      </c>
      <c r="L283" s="56">
        <f t="shared" si="52"/>
        <v>237221.0816853921</v>
      </c>
      <c r="M283" s="56">
        <f t="shared" si="53"/>
        <v>638.67214299913269</v>
      </c>
      <c r="N283" s="56">
        <f t="shared" si="54"/>
        <v>1485.6439325077883</v>
      </c>
      <c r="O283" s="56">
        <f t="shared" si="48"/>
        <v>236374.10989588345</v>
      </c>
      <c r="U283" s="55" t="s">
        <v>725</v>
      </c>
      <c r="V283" s="56">
        <f t="shared" si="55"/>
        <v>211352.24787798469</v>
      </c>
      <c r="W283" s="56">
        <f t="shared" si="49"/>
        <v>569.02528274842041</v>
      </c>
      <c r="X283" s="56">
        <f t="shared" si="50"/>
        <v>1550.5978712377612</v>
      </c>
      <c r="Y283" s="56">
        <f t="shared" si="51"/>
        <v>210370.67528949535</v>
      </c>
    </row>
    <row r="284" spans="11:25">
      <c r="K284" s="55" t="s">
        <v>726</v>
      </c>
      <c r="L284" s="56">
        <f t="shared" si="52"/>
        <v>236374.10989588345</v>
      </c>
      <c r="M284" s="56">
        <f t="shared" si="53"/>
        <v>636.39183433507094</v>
      </c>
      <c r="N284" s="56">
        <f t="shared" si="54"/>
        <v>1485.6439325077883</v>
      </c>
      <c r="O284" s="56">
        <f t="shared" si="48"/>
        <v>235524.85779771075</v>
      </c>
      <c r="U284" s="55" t="s">
        <v>726</v>
      </c>
      <c r="V284" s="56">
        <f t="shared" si="55"/>
        <v>210370.67528949535</v>
      </c>
      <c r="W284" s="56">
        <f t="shared" si="49"/>
        <v>566.38258731787221</v>
      </c>
      <c r="X284" s="56">
        <f t="shared" si="50"/>
        <v>1550.5978712377612</v>
      </c>
      <c r="Y284" s="56">
        <f t="shared" si="51"/>
        <v>209386.46000557547</v>
      </c>
    </row>
    <row r="285" spans="11:25">
      <c r="K285" s="55" t="s">
        <v>727</v>
      </c>
      <c r="L285" s="56">
        <f t="shared" si="52"/>
        <v>235524.85779771075</v>
      </c>
      <c r="M285" s="56">
        <f t="shared" si="53"/>
        <v>634.10538637845207</v>
      </c>
      <c r="N285" s="56">
        <f t="shared" si="54"/>
        <v>1485.6439325077883</v>
      </c>
      <c r="O285" s="56">
        <f t="shared" si="48"/>
        <v>234673.31925158142</v>
      </c>
      <c r="U285" s="55" t="s">
        <v>727</v>
      </c>
      <c r="V285" s="56">
        <f t="shared" si="55"/>
        <v>209386.46000557547</v>
      </c>
      <c r="W285" s="56">
        <f t="shared" si="49"/>
        <v>563.73277693808791</v>
      </c>
      <c r="X285" s="56">
        <f t="shared" si="50"/>
        <v>1550.5978712377612</v>
      </c>
      <c r="Y285" s="56">
        <f t="shared" si="51"/>
        <v>208399.59491127581</v>
      </c>
    </row>
    <row r="286" spans="11:25">
      <c r="K286" s="55" t="s">
        <v>728</v>
      </c>
      <c r="L286" s="56">
        <f t="shared" si="52"/>
        <v>234673.31925158142</v>
      </c>
      <c r="M286" s="56">
        <f t="shared" si="53"/>
        <v>631.81278260041154</v>
      </c>
      <c r="N286" s="56">
        <f t="shared" si="54"/>
        <v>1485.6439325077883</v>
      </c>
      <c r="O286" s="56">
        <f t="shared" si="48"/>
        <v>233819.48810167404</v>
      </c>
      <c r="U286" s="55" t="s">
        <v>728</v>
      </c>
      <c r="V286" s="56">
        <f t="shared" si="55"/>
        <v>208399.59491127581</v>
      </c>
      <c r="W286" s="56">
        <f t="shared" si="49"/>
        <v>561.07583245343494</v>
      </c>
      <c r="X286" s="56">
        <f t="shared" si="50"/>
        <v>1550.5978712377612</v>
      </c>
      <c r="Y286" s="56">
        <f t="shared" si="51"/>
        <v>207410.0728724915</v>
      </c>
    </row>
    <row r="287" spans="11:25">
      <c r="K287" s="55" t="s">
        <v>729</v>
      </c>
      <c r="L287" s="56">
        <f t="shared" si="52"/>
        <v>233819.48810167404</v>
      </c>
      <c r="M287" s="56">
        <f t="shared" si="53"/>
        <v>629.51400642758404</v>
      </c>
      <c r="N287" s="56">
        <f t="shared" si="54"/>
        <v>1485.6439325077883</v>
      </c>
      <c r="O287" s="56">
        <f t="shared" si="48"/>
        <v>232963.35817559384</v>
      </c>
      <c r="U287" s="55" t="s">
        <v>729</v>
      </c>
      <c r="V287" s="56">
        <f t="shared" si="55"/>
        <v>207410.0728724915</v>
      </c>
      <c r="W287" s="56">
        <f t="shared" si="49"/>
        <v>558.41173465670795</v>
      </c>
      <c r="X287" s="56">
        <f t="shared" si="50"/>
        <v>1550.5978712377612</v>
      </c>
      <c r="Y287" s="56">
        <f t="shared" si="51"/>
        <v>206417.88673591046</v>
      </c>
    </row>
    <row r="288" spans="11:25">
      <c r="K288" s="55" t="s">
        <v>730</v>
      </c>
      <c r="L288" s="56">
        <f t="shared" si="52"/>
        <v>232963.35817559384</v>
      </c>
      <c r="M288" s="56">
        <f t="shared" si="53"/>
        <v>627.20904124198353</v>
      </c>
      <c r="N288" s="56">
        <f t="shared" si="54"/>
        <v>1485.6439325077883</v>
      </c>
      <c r="O288" s="56">
        <f t="shared" si="48"/>
        <v>232104.92328432805</v>
      </c>
      <c r="U288" s="55" t="s">
        <v>730</v>
      </c>
      <c r="V288" s="56">
        <f t="shared" si="55"/>
        <v>206417.88673591046</v>
      </c>
      <c r="W288" s="56">
        <f t="shared" si="49"/>
        <v>555.74046428898976</v>
      </c>
      <c r="X288" s="56">
        <f t="shared" si="50"/>
        <v>1550.5978712377612</v>
      </c>
      <c r="Y288" s="56">
        <f t="shared" si="51"/>
        <v>205423.02932896171</v>
      </c>
    </row>
    <row r="289" spans="11:25">
      <c r="K289" s="55" t="s">
        <v>731</v>
      </c>
      <c r="L289" s="56">
        <f t="shared" si="52"/>
        <v>232104.92328432805</v>
      </c>
      <c r="M289" s="56">
        <f t="shared" si="53"/>
        <v>624.89787038088332</v>
      </c>
      <c r="N289" s="56">
        <f t="shared" si="54"/>
        <v>1485.6439325077883</v>
      </c>
      <c r="O289" s="56">
        <f t="shared" si="48"/>
        <v>231244.17722220116</v>
      </c>
      <c r="U289" s="55" t="s">
        <v>731</v>
      </c>
      <c r="V289" s="56">
        <f t="shared" si="55"/>
        <v>205423.02932896171</v>
      </c>
      <c r="W289" s="56">
        <f t="shared" si="49"/>
        <v>553.06200203951232</v>
      </c>
      <c r="X289" s="56">
        <f t="shared" si="50"/>
        <v>1550.5978712377612</v>
      </c>
      <c r="Y289" s="56">
        <f t="shared" si="51"/>
        <v>204425.49345976347</v>
      </c>
    </row>
    <row r="290" spans="11:25">
      <c r="K290" s="55" t="s">
        <v>732</v>
      </c>
      <c r="L290" s="56">
        <f t="shared" si="52"/>
        <v>231244.17722220116</v>
      </c>
      <c r="M290" s="56">
        <f t="shared" si="53"/>
        <v>622.58047713669555</v>
      </c>
      <c r="N290" s="56">
        <f t="shared" si="54"/>
        <v>1485.6439325077883</v>
      </c>
      <c r="O290" s="56">
        <f t="shared" si="48"/>
        <v>230381.11376683007</v>
      </c>
      <c r="U290" s="55" t="s">
        <v>732</v>
      </c>
      <c r="V290" s="56">
        <f t="shared" si="55"/>
        <v>204425.49345976347</v>
      </c>
      <c r="W290" s="56">
        <f t="shared" si="49"/>
        <v>550.37632854551714</v>
      </c>
      <c r="X290" s="56">
        <f t="shared" si="50"/>
        <v>1550.5978712377612</v>
      </c>
      <c r="Y290" s="56">
        <f t="shared" si="51"/>
        <v>203425.27191707122</v>
      </c>
    </row>
    <row r="291" spans="11:25">
      <c r="K291" s="55" t="s">
        <v>733</v>
      </c>
      <c r="L291" s="56">
        <f t="shared" si="52"/>
        <v>230381.11376683007</v>
      </c>
      <c r="M291" s="56">
        <f t="shared" si="53"/>
        <v>620.25684475685023</v>
      </c>
      <c r="N291" s="56">
        <f t="shared" si="54"/>
        <v>1485.6439325077883</v>
      </c>
      <c r="O291" s="56">
        <f t="shared" si="48"/>
        <v>229515.72667907915</v>
      </c>
      <c r="U291" s="55" t="s">
        <v>733</v>
      </c>
      <c r="V291" s="56">
        <f t="shared" si="55"/>
        <v>203425.27191707122</v>
      </c>
      <c r="W291" s="56">
        <f t="shared" si="49"/>
        <v>547.68342439211494</v>
      </c>
      <c r="X291" s="56">
        <f t="shared" si="50"/>
        <v>1550.5978712377612</v>
      </c>
      <c r="Y291" s="56">
        <f t="shared" si="51"/>
        <v>202422.35747022557</v>
      </c>
    </row>
    <row r="292" spans="11:25">
      <c r="K292" s="55" t="s">
        <v>734</v>
      </c>
      <c r="L292" s="56">
        <f t="shared" si="52"/>
        <v>229515.72667907915</v>
      </c>
      <c r="M292" s="56">
        <f t="shared" si="53"/>
        <v>617.92695644367473</v>
      </c>
      <c r="N292" s="56">
        <f t="shared" si="54"/>
        <v>1485.6439325077883</v>
      </c>
      <c r="O292" s="56">
        <f t="shared" si="48"/>
        <v>228648.00970301504</v>
      </c>
      <c r="U292" s="55" t="s">
        <v>734</v>
      </c>
      <c r="V292" s="56">
        <f t="shared" si="55"/>
        <v>202422.35747022557</v>
      </c>
      <c r="W292" s="56">
        <f t="shared" si="49"/>
        <v>544.98327011214587</v>
      </c>
      <c r="X292" s="56">
        <f t="shared" si="50"/>
        <v>1550.5978712377612</v>
      </c>
      <c r="Y292" s="56">
        <f t="shared" si="51"/>
        <v>201416.74286909995</v>
      </c>
    </row>
    <row r="293" spans="11:25">
      <c r="K293" s="55" t="s">
        <v>735</v>
      </c>
      <c r="L293" s="56">
        <f t="shared" si="52"/>
        <v>228648.00970301504</v>
      </c>
      <c r="M293" s="56">
        <f t="shared" si="53"/>
        <v>615.59079535427134</v>
      </c>
      <c r="N293" s="56">
        <f t="shared" si="54"/>
        <v>1485.6439325077883</v>
      </c>
      <c r="O293" s="56">
        <f t="shared" si="48"/>
        <v>227777.95656586153</v>
      </c>
      <c r="U293" s="55" t="s">
        <v>735</v>
      </c>
      <c r="V293" s="56">
        <f t="shared" si="55"/>
        <v>201416.74286909995</v>
      </c>
      <c r="W293" s="56">
        <f t="shared" si="49"/>
        <v>542.27584618603839</v>
      </c>
      <c r="X293" s="56">
        <f t="shared" si="50"/>
        <v>1550.5978712377612</v>
      </c>
      <c r="Y293" s="56">
        <f t="shared" si="51"/>
        <v>200408.42084404823</v>
      </c>
    </row>
    <row r="294" spans="11:25">
      <c r="K294" s="55" t="s">
        <v>736</v>
      </c>
      <c r="L294" s="56">
        <f t="shared" si="52"/>
        <v>227777.95656586153</v>
      </c>
      <c r="M294" s="56">
        <f t="shared" si="53"/>
        <v>613.24834460039654</v>
      </c>
      <c r="N294" s="56">
        <f t="shared" si="54"/>
        <v>1485.6439325077883</v>
      </c>
      <c r="O294" s="56">
        <f t="shared" si="48"/>
        <v>226905.56097795416</v>
      </c>
      <c r="U294" s="55" t="s">
        <v>736</v>
      </c>
      <c r="V294" s="56">
        <f t="shared" si="55"/>
        <v>200408.42084404823</v>
      </c>
      <c r="W294" s="56">
        <f t="shared" si="49"/>
        <v>539.56113304166843</v>
      </c>
      <c r="X294" s="56">
        <f t="shared" si="50"/>
        <v>1550.5978712377612</v>
      </c>
      <c r="Y294" s="56">
        <f t="shared" si="51"/>
        <v>199397.38410585214</v>
      </c>
    </row>
    <row r="295" spans="11:25">
      <c r="K295" s="55" t="s">
        <v>737</v>
      </c>
      <c r="L295" s="56">
        <f t="shared" si="52"/>
        <v>226905.56097795416</v>
      </c>
      <c r="M295" s="56">
        <f t="shared" si="53"/>
        <v>610.89958724833821</v>
      </c>
      <c r="N295" s="56">
        <f t="shared" si="54"/>
        <v>1485.6439325077883</v>
      </c>
      <c r="O295" s="56">
        <f t="shared" si="48"/>
        <v>226030.81663269471</v>
      </c>
      <c r="U295" s="55" t="s">
        <v>737</v>
      </c>
      <c r="V295" s="56">
        <f t="shared" si="55"/>
        <v>199397.38410585214</v>
      </c>
      <c r="W295" s="56">
        <f t="shared" si="49"/>
        <v>536.83911105421737</v>
      </c>
      <c r="X295" s="56">
        <f t="shared" si="50"/>
        <v>1550.5978712377612</v>
      </c>
      <c r="Y295" s="56">
        <f t="shared" si="51"/>
        <v>198383.62534566861</v>
      </c>
    </row>
    <row r="296" spans="11:25">
      <c r="K296" s="55" t="s">
        <v>738</v>
      </c>
      <c r="L296" s="56">
        <f t="shared" si="52"/>
        <v>226030.81663269471</v>
      </c>
      <c r="M296" s="56">
        <f t="shared" si="53"/>
        <v>608.54450631879354</v>
      </c>
      <c r="N296" s="56">
        <f t="shared" si="54"/>
        <v>1485.6439325077883</v>
      </c>
      <c r="O296" s="56">
        <f t="shared" si="48"/>
        <v>225153.71720650571</v>
      </c>
      <c r="U296" s="55" t="s">
        <v>738</v>
      </c>
      <c r="V296" s="56">
        <f t="shared" si="55"/>
        <v>198383.62534566861</v>
      </c>
      <c r="W296" s="56">
        <f t="shared" si="49"/>
        <v>534.10976054603088</v>
      </c>
      <c r="X296" s="56">
        <f t="shared" si="50"/>
        <v>1550.5978712377612</v>
      </c>
      <c r="Y296" s="56">
        <f t="shared" si="51"/>
        <v>197367.13723497689</v>
      </c>
    </row>
    <row r="297" spans="11:25">
      <c r="K297" s="55" t="s">
        <v>739</v>
      </c>
      <c r="L297" s="56">
        <f t="shared" si="52"/>
        <v>225153.71720650571</v>
      </c>
      <c r="M297" s="56">
        <f t="shared" si="53"/>
        <v>606.18308478674624</v>
      </c>
      <c r="N297" s="56">
        <f t="shared" si="54"/>
        <v>1485.6439325077883</v>
      </c>
      <c r="O297" s="56">
        <f t="shared" si="48"/>
        <v>224274.25635878468</v>
      </c>
      <c r="U297" s="55" t="s">
        <v>739</v>
      </c>
      <c r="V297" s="56">
        <f t="shared" si="55"/>
        <v>197367.13723497689</v>
      </c>
      <c r="W297" s="56">
        <f t="shared" si="49"/>
        <v>531.37306178647634</v>
      </c>
      <c r="X297" s="56">
        <f t="shared" si="50"/>
        <v>1550.5978712377612</v>
      </c>
      <c r="Y297" s="56">
        <f t="shared" si="51"/>
        <v>196347.9124255256</v>
      </c>
    </row>
    <row r="298" spans="11:25">
      <c r="K298" s="55" t="s">
        <v>740</v>
      </c>
      <c r="L298" s="56">
        <f t="shared" si="52"/>
        <v>224274.25635878468</v>
      </c>
      <c r="M298" s="56">
        <f t="shared" si="53"/>
        <v>603.81530558134341</v>
      </c>
      <c r="N298" s="56">
        <f t="shared" si="54"/>
        <v>1485.6439325077883</v>
      </c>
      <c r="O298" s="56">
        <f t="shared" si="48"/>
        <v>223392.42773185825</v>
      </c>
      <c r="U298" s="55" t="s">
        <v>740</v>
      </c>
      <c r="V298" s="56">
        <f t="shared" si="55"/>
        <v>196347.9124255256</v>
      </c>
      <c r="W298" s="56">
        <f t="shared" si="49"/>
        <v>528.6289949917998</v>
      </c>
      <c r="X298" s="56">
        <f t="shared" si="50"/>
        <v>1550.5978712377612</v>
      </c>
      <c r="Y298" s="56">
        <f t="shared" si="51"/>
        <v>195325.94354927965</v>
      </c>
    </row>
    <row r="299" spans="11:25">
      <c r="K299" s="55" t="s">
        <v>741</v>
      </c>
      <c r="L299" s="56">
        <f t="shared" si="52"/>
        <v>223392.42773185825</v>
      </c>
      <c r="M299" s="56">
        <f t="shared" si="53"/>
        <v>601.44115158577222</v>
      </c>
      <c r="N299" s="56">
        <f t="shared" si="54"/>
        <v>1485.6439325077883</v>
      </c>
      <c r="O299" s="56">
        <f t="shared" si="48"/>
        <v>222508.22495093624</v>
      </c>
      <c r="U299" s="55" t="s">
        <v>741</v>
      </c>
      <c r="V299" s="56">
        <f t="shared" si="55"/>
        <v>195325.94354927965</v>
      </c>
      <c r="W299" s="56">
        <f t="shared" si="49"/>
        <v>525.87754032498378</v>
      </c>
      <c r="X299" s="56">
        <f t="shared" si="50"/>
        <v>1550.5978712377612</v>
      </c>
      <c r="Y299" s="56">
        <f t="shared" si="51"/>
        <v>194301.22321836688</v>
      </c>
    </row>
    <row r="300" spans="11:25">
      <c r="K300" s="55" t="s">
        <v>742</v>
      </c>
      <c r="L300" s="56">
        <f t="shared" si="52"/>
        <v>222508.22495093624</v>
      </c>
      <c r="M300" s="56">
        <f t="shared" si="53"/>
        <v>599.06060563713606</v>
      </c>
      <c r="N300" s="56">
        <f t="shared" si="54"/>
        <v>1485.6439325077883</v>
      </c>
      <c r="O300" s="56">
        <f t="shared" si="48"/>
        <v>221621.64162406561</v>
      </c>
      <c r="U300" s="55" t="s">
        <v>742</v>
      </c>
      <c r="V300" s="56">
        <f t="shared" si="55"/>
        <v>194301.22321836688</v>
      </c>
      <c r="W300" s="56">
        <f t="shared" si="49"/>
        <v>523.11867789560324</v>
      </c>
      <c r="X300" s="56">
        <f t="shared" si="50"/>
        <v>1550.5978712377612</v>
      </c>
      <c r="Y300" s="56">
        <f t="shared" si="51"/>
        <v>193273.74402502473</v>
      </c>
    </row>
    <row r="301" spans="11:25">
      <c r="K301" s="55" t="s">
        <v>743</v>
      </c>
      <c r="L301" s="56">
        <f t="shared" si="52"/>
        <v>221621.64162406561</v>
      </c>
      <c r="M301" s="56">
        <f t="shared" si="53"/>
        <v>596.67365052633056</v>
      </c>
      <c r="N301" s="56">
        <f t="shared" si="54"/>
        <v>1485.6439325077883</v>
      </c>
      <c r="O301" s="56">
        <f t="shared" si="48"/>
        <v>220732.67134208416</v>
      </c>
      <c r="U301" s="55" t="s">
        <v>743</v>
      </c>
      <c r="V301" s="56">
        <f t="shared" si="55"/>
        <v>193273.74402502473</v>
      </c>
      <c r="W301" s="56">
        <f t="shared" si="49"/>
        <v>520.35238775968207</v>
      </c>
      <c r="X301" s="56">
        <f t="shared" si="50"/>
        <v>1550.5978712377612</v>
      </c>
      <c r="Y301" s="56">
        <f t="shared" si="51"/>
        <v>192243.49854154667</v>
      </c>
    </row>
    <row r="302" spans="11:25">
      <c r="K302" s="55" t="s">
        <v>744</v>
      </c>
      <c r="L302" s="56">
        <f t="shared" si="52"/>
        <v>220732.67134208416</v>
      </c>
      <c r="M302" s="56">
        <f t="shared" si="53"/>
        <v>594.28026899791894</v>
      </c>
      <c r="N302" s="56">
        <f t="shared" si="54"/>
        <v>1485.6439325077883</v>
      </c>
      <c r="O302" s="56">
        <f t="shared" si="48"/>
        <v>219841.30767857429</v>
      </c>
      <c r="U302" s="55" t="s">
        <v>744</v>
      </c>
      <c r="V302" s="56">
        <f t="shared" si="55"/>
        <v>192243.49854154667</v>
      </c>
      <c r="W302" s="56">
        <f t="shared" si="49"/>
        <v>517.57864991954875</v>
      </c>
      <c r="X302" s="56">
        <f t="shared" si="50"/>
        <v>1550.5978712377612</v>
      </c>
      <c r="Y302" s="56">
        <f t="shared" si="51"/>
        <v>191210.47932022845</v>
      </c>
    </row>
    <row r="303" spans="11:25">
      <c r="K303" s="55" t="s">
        <v>745</v>
      </c>
      <c r="L303" s="56">
        <f t="shared" si="52"/>
        <v>219841.30767857429</v>
      </c>
      <c r="M303" s="56">
        <f t="shared" si="53"/>
        <v>591.88044375000777</v>
      </c>
      <c r="N303" s="56">
        <f t="shared" si="54"/>
        <v>1485.6439325077883</v>
      </c>
      <c r="O303" s="56">
        <f t="shared" si="48"/>
        <v>218947.54418981652</v>
      </c>
      <c r="U303" s="55" t="s">
        <v>745</v>
      </c>
      <c r="V303" s="56">
        <f t="shared" si="55"/>
        <v>191210.47932022845</v>
      </c>
      <c r="W303" s="56">
        <f t="shared" si="49"/>
        <v>514.79744432369205</v>
      </c>
      <c r="X303" s="56">
        <f t="shared" si="50"/>
        <v>1550.5978712377612</v>
      </c>
      <c r="Y303" s="56">
        <f t="shared" si="51"/>
        <v>190174.67889331438</v>
      </c>
    </row>
    <row r="304" spans="11:25">
      <c r="K304" s="55" t="s">
        <v>746</v>
      </c>
      <c r="L304" s="56">
        <f t="shared" si="52"/>
        <v>218947.54418981652</v>
      </c>
      <c r="M304" s="56">
        <f t="shared" si="53"/>
        <v>589.47415743412148</v>
      </c>
      <c r="N304" s="56">
        <f t="shared" si="54"/>
        <v>1485.6439325077883</v>
      </c>
      <c r="O304" s="56">
        <f t="shared" si="48"/>
        <v>218051.37441474287</v>
      </c>
      <c r="U304" s="55" t="s">
        <v>746</v>
      </c>
      <c r="V304" s="56">
        <f t="shared" si="55"/>
        <v>190174.67889331438</v>
      </c>
      <c r="W304" s="56">
        <f t="shared" si="49"/>
        <v>512.00875086661574</v>
      </c>
      <c r="X304" s="56">
        <f t="shared" si="50"/>
        <v>1550.5978712377612</v>
      </c>
      <c r="Y304" s="56">
        <f t="shared" si="51"/>
        <v>189136.08977294323</v>
      </c>
    </row>
    <row r="305" spans="11:25">
      <c r="K305" s="55" t="s">
        <v>747</v>
      </c>
      <c r="L305" s="56">
        <f t="shared" si="52"/>
        <v>218051.37441474287</v>
      </c>
      <c r="M305" s="56">
        <f t="shared" si="53"/>
        <v>587.06139265507704</v>
      </c>
      <c r="N305" s="56">
        <f t="shared" si="54"/>
        <v>1485.6439325077883</v>
      </c>
      <c r="O305" s="56">
        <f t="shared" si="48"/>
        <v>217152.79187489016</v>
      </c>
      <c r="U305" s="55" t="s">
        <v>747</v>
      </c>
      <c r="V305" s="56">
        <f t="shared" si="55"/>
        <v>189136.08977294323</v>
      </c>
      <c r="W305" s="56">
        <f t="shared" si="49"/>
        <v>509.21254938869339</v>
      </c>
      <c r="X305" s="56">
        <f t="shared" si="50"/>
        <v>1550.5978712377612</v>
      </c>
      <c r="Y305" s="56">
        <f t="shared" si="51"/>
        <v>188094.70445109418</v>
      </c>
    </row>
    <row r="306" spans="11:25">
      <c r="K306" s="55" t="s">
        <v>748</v>
      </c>
      <c r="L306" s="56">
        <f t="shared" si="52"/>
        <v>217152.79187489016</v>
      </c>
      <c r="M306" s="56">
        <f t="shared" si="53"/>
        <v>584.64213197085814</v>
      </c>
      <c r="N306" s="56">
        <f t="shared" si="54"/>
        <v>1485.6439325077883</v>
      </c>
      <c r="O306" s="56">
        <f t="shared" si="48"/>
        <v>216251.79007435322</v>
      </c>
      <c r="U306" s="55" t="s">
        <v>748</v>
      </c>
      <c r="V306" s="56">
        <f t="shared" si="55"/>
        <v>188094.70445109418</v>
      </c>
      <c r="W306" s="56">
        <f t="shared" si="49"/>
        <v>506.40881967602286</v>
      </c>
      <c r="X306" s="56">
        <f t="shared" si="50"/>
        <v>1550.5978712377612</v>
      </c>
      <c r="Y306" s="56">
        <f t="shared" si="51"/>
        <v>187050.51539953245</v>
      </c>
    </row>
    <row r="307" spans="11:25">
      <c r="K307" s="55" t="s">
        <v>749</v>
      </c>
      <c r="L307" s="56">
        <f t="shared" si="52"/>
        <v>216251.79007435322</v>
      </c>
      <c r="M307" s="56">
        <f t="shared" si="53"/>
        <v>582.21635789248955</v>
      </c>
      <c r="N307" s="56">
        <f t="shared" si="54"/>
        <v>1485.6439325077883</v>
      </c>
      <c r="O307" s="56">
        <f t="shared" si="48"/>
        <v>215348.36249973794</v>
      </c>
      <c r="U307" s="55" t="s">
        <v>749</v>
      </c>
      <c r="V307" s="56">
        <f t="shared" si="55"/>
        <v>187050.51539953245</v>
      </c>
      <c r="W307" s="56">
        <f t="shared" si="49"/>
        <v>503.59754146027973</v>
      </c>
      <c r="X307" s="56">
        <f t="shared" si="50"/>
        <v>1550.5978712377612</v>
      </c>
      <c r="Y307" s="56">
        <f t="shared" si="51"/>
        <v>186003.51506975497</v>
      </c>
    </row>
    <row r="308" spans="11:25">
      <c r="K308" s="55" t="s">
        <v>750</v>
      </c>
      <c r="L308" s="56">
        <f t="shared" si="52"/>
        <v>215348.36249973794</v>
      </c>
      <c r="M308" s="56">
        <f t="shared" si="53"/>
        <v>579.78405288390991</v>
      </c>
      <c r="N308" s="56">
        <f t="shared" si="54"/>
        <v>1485.6439325077883</v>
      </c>
      <c r="O308" s="56">
        <f t="shared" si="48"/>
        <v>214442.50262011407</v>
      </c>
      <c r="U308" s="55" t="s">
        <v>750</v>
      </c>
      <c r="V308" s="56">
        <f t="shared" si="55"/>
        <v>186003.51506975497</v>
      </c>
      <c r="W308" s="56">
        <f t="shared" si="49"/>
        <v>500.77869441857115</v>
      </c>
      <c r="X308" s="56">
        <f t="shared" si="50"/>
        <v>1550.5978712377612</v>
      </c>
      <c r="Y308" s="56">
        <f t="shared" si="51"/>
        <v>184953.69589293579</v>
      </c>
    </row>
    <row r="309" spans="11:25">
      <c r="K309" s="55" t="s">
        <v>751</v>
      </c>
      <c r="L309" s="56">
        <f t="shared" si="52"/>
        <v>214442.50262011407</v>
      </c>
      <c r="M309" s="56">
        <f t="shared" si="53"/>
        <v>577.34519936184563</v>
      </c>
      <c r="N309" s="56">
        <f t="shared" si="54"/>
        <v>1485.6439325077883</v>
      </c>
      <c r="O309" s="56">
        <f t="shared" si="48"/>
        <v>213534.20388696814</v>
      </c>
      <c r="U309" s="55" t="s">
        <v>751</v>
      </c>
      <c r="V309" s="56">
        <f t="shared" si="55"/>
        <v>184953.69589293579</v>
      </c>
      <c r="W309" s="56">
        <f t="shared" si="49"/>
        <v>497.95225817328873</v>
      </c>
      <c r="X309" s="56">
        <f t="shared" si="50"/>
        <v>1550.5978712377612</v>
      </c>
      <c r="Y309" s="56">
        <f t="shared" si="51"/>
        <v>183901.05027987133</v>
      </c>
    </row>
    <row r="310" spans="11:25">
      <c r="K310" s="55" t="s">
        <v>752</v>
      </c>
      <c r="L310" s="56">
        <f t="shared" si="52"/>
        <v>213534.20388696814</v>
      </c>
      <c r="M310" s="56">
        <f t="shared" si="53"/>
        <v>574.89977969568349</v>
      </c>
      <c r="N310" s="56">
        <f t="shared" si="54"/>
        <v>1485.6439325077883</v>
      </c>
      <c r="O310" s="56">
        <f t="shared" si="48"/>
        <v>212623.45973415606</v>
      </c>
      <c r="U310" s="55" t="s">
        <v>752</v>
      </c>
      <c r="V310" s="56">
        <f t="shared" si="55"/>
        <v>183901.05027987133</v>
      </c>
      <c r="W310" s="56">
        <f t="shared" si="49"/>
        <v>495.1182122919613</v>
      </c>
      <c r="X310" s="56">
        <f t="shared" si="50"/>
        <v>1550.5978712377612</v>
      </c>
      <c r="Y310" s="56">
        <f t="shared" si="51"/>
        <v>182845.57062092554</v>
      </c>
    </row>
    <row r="311" spans="11:25">
      <c r="K311" s="55" t="s">
        <v>753</v>
      </c>
      <c r="L311" s="56">
        <f t="shared" si="52"/>
        <v>212623.45973415606</v>
      </c>
      <c r="M311" s="56">
        <f t="shared" si="53"/>
        <v>572.44777620734328</v>
      </c>
      <c r="N311" s="56">
        <f t="shared" si="54"/>
        <v>1485.6439325077883</v>
      </c>
      <c r="O311" s="56">
        <f t="shared" si="48"/>
        <v>211710.26357785563</v>
      </c>
      <c r="U311" s="55" t="s">
        <v>753</v>
      </c>
      <c r="V311" s="56">
        <f t="shared" si="55"/>
        <v>182845.57062092554</v>
      </c>
      <c r="W311" s="56">
        <f t="shared" si="49"/>
        <v>492.27653628710732</v>
      </c>
      <c r="X311" s="56">
        <f t="shared" si="50"/>
        <v>1550.5978712377612</v>
      </c>
      <c r="Y311" s="56">
        <f t="shared" si="51"/>
        <v>181787.24928597489</v>
      </c>
    </row>
    <row r="312" spans="11:25">
      <c r="K312" s="55" t="s">
        <v>754</v>
      </c>
      <c r="L312" s="56">
        <f t="shared" si="52"/>
        <v>211710.26357785563</v>
      </c>
      <c r="M312" s="56">
        <f t="shared" si="53"/>
        <v>569.98917117114979</v>
      </c>
      <c r="N312" s="56">
        <f t="shared" si="54"/>
        <v>1485.6439325077883</v>
      </c>
      <c r="O312" s="56">
        <f t="shared" si="48"/>
        <v>210794.608816519</v>
      </c>
      <c r="U312" s="55" t="s">
        <v>754</v>
      </c>
      <c r="V312" s="56">
        <f t="shared" si="55"/>
        <v>181787.24928597489</v>
      </c>
      <c r="W312" s="56">
        <f t="shared" si="49"/>
        <v>489.42720961608632</v>
      </c>
      <c r="X312" s="56">
        <f t="shared" si="50"/>
        <v>1550.5978712377612</v>
      </c>
      <c r="Y312" s="56">
        <f t="shared" si="51"/>
        <v>180726.07862435322</v>
      </c>
    </row>
    <row r="313" spans="11:25">
      <c r="K313" s="55" t="s">
        <v>755</v>
      </c>
      <c r="L313" s="56">
        <f t="shared" si="52"/>
        <v>210794.608816519</v>
      </c>
      <c r="M313" s="56">
        <f t="shared" si="53"/>
        <v>567.52394681370504</v>
      </c>
      <c r="N313" s="56">
        <f t="shared" si="54"/>
        <v>1485.6439325077883</v>
      </c>
      <c r="O313" s="56">
        <f t="shared" si="48"/>
        <v>209876.48883082494</v>
      </c>
      <c r="U313" s="55" t="s">
        <v>755</v>
      </c>
      <c r="V313" s="56">
        <f t="shared" si="55"/>
        <v>180726.07862435322</v>
      </c>
      <c r="W313" s="56">
        <f t="shared" si="49"/>
        <v>486.57021168095105</v>
      </c>
      <c r="X313" s="56">
        <f t="shared" si="50"/>
        <v>1550.5978712377612</v>
      </c>
      <c r="Y313" s="56">
        <f t="shared" si="51"/>
        <v>179662.05096479642</v>
      </c>
    </row>
    <row r="314" spans="11:25">
      <c r="K314" s="55" t="s">
        <v>756</v>
      </c>
      <c r="L314" s="56">
        <f t="shared" si="52"/>
        <v>209876.48883082494</v>
      </c>
      <c r="M314" s="56">
        <f t="shared" si="53"/>
        <v>565.05208531375956</v>
      </c>
      <c r="N314" s="56">
        <f t="shared" si="54"/>
        <v>1485.6439325077883</v>
      </c>
      <c r="O314" s="56">
        <f t="shared" si="48"/>
        <v>208955.89698363093</v>
      </c>
      <c r="U314" s="55" t="s">
        <v>756</v>
      </c>
      <c r="V314" s="56">
        <f t="shared" si="55"/>
        <v>179662.05096479642</v>
      </c>
      <c r="W314" s="56">
        <f t="shared" si="49"/>
        <v>483.70552182829812</v>
      </c>
      <c r="X314" s="56">
        <f t="shared" si="50"/>
        <v>1550.5978712377612</v>
      </c>
      <c r="Y314" s="56">
        <f t="shared" si="51"/>
        <v>178595.15861538696</v>
      </c>
    </row>
    <row r="315" spans="11:25">
      <c r="K315" s="55" t="s">
        <v>757</v>
      </c>
      <c r="L315" s="56">
        <f t="shared" si="52"/>
        <v>208955.89698363093</v>
      </c>
      <c r="M315" s="56">
        <f t="shared" si="53"/>
        <v>562.57356880208329</v>
      </c>
      <c r="N315" s="56">
        <f t="shared" si="54"/>
        <v>1485.6439325077883</v>
      </c>
      <c r="O315" s="56">
        <f t="shared" si="48"/>
        <v>208032.82661992524</v>
      </c>
      <c r="U315" s="55" t="s">
        <v>757</v>
      </c>
      <c r="V315" s="56">
        <f t="shared" si="55"/>
        <v>178595.15861538696</v>
      </c>
      <c r="W315" s="56">
        <f t="shared" si="49"/>
        <v>480.83311934911882</v>
      </c>
      <c r="X315" s="56">
        <f t="shared" si="50"/>
        <v>1550.5978712377612</v>
      </c>
      <c r="Y315" s="56">
        <f t="shared" si="51"/>
        <v>177525.39386349832</v>
      </c>
    </row>
    <row r="316" spans="11:25">
      <c r="K316" s="55" t="s">
        <v>758</v>
      </c>
      <c r="L316" s="56">
        <f t="shared" si="52"/>
        <v>208032.82661992524</v>
      </c>
      <c r="M316" s="56">
        <f t="shared" si="53"/>
        <v>560.08837936133727</v>
      </c>
      <c r="N316" s="56">
        <f t="shared" si="54"/>
        <v>1485.6439325077883</v>
      </c>
      <c r="O316" s="56">
        <f t="shared" si="48"/>
        <v>207107.27106677881</v>
      </c>
      <c r="U316" s="55" t="s">
        <v>758</v>
      </c>
      <c r="V316" s="56">
        <f t="shared" si="55"/>
        <v>177525.39386349832</v>
      </c>
      <c r="W316" s="56">
        <f t="shared" si="49"/>
        <v>477.9529834786494</v>
      </c>
      <c r="X316" s="56">
        <f t="shared" si="50"/>
        <v>1550.5978712377612</v>
      </c>
      <c r="Y316" s="56">
        <f t="shared" si="51"/>
        <v>176452.7489757392</v>
      </c>
    </row>
    <row r="317" spans="11:25">
      <c r="K317" s="55" t="s">
        <v>759</v>
      </c>
      <c r="L317" s="56">
        <f t="shared" si="52"/>
        <v>207107.27106677881</v>
      </c>
      <c r="M317" s="56">
        <f t="shared" si="53"/>
        <v>557.59649902594299</v>
      </c>
      <c r="N317" s="56">
        <f t="shared" si="54"/>
        <v>1485.6439325077883</v>
      </c>
      <c r="O317" s="56">
        <f t="shared" si="48"/>
        <v>206179.22363329696</v>
      </c>
      <c r="U317" s="55" t="s">
        <v>759</v>
      </c>
      <c r="V317" s="56">
        <f t="shared" si="55"/>
        <v>176452.7489757392</v>
      </c>
      <c r="W317" s="56">
        <f t="shared" si="49"/>
        <v>475.06509339622102</v>
      </c>
      <c r="X317" s="56">
        <f t="shared" si="50"/>
        <v>1550.5978712377612</v>
      </c>
      <c r="Y317" s="56">
        <f t="shared" si="51"/>
        <v>175377.21619789768</v>
      </c>
    </row>
    <row r="318" spans="11:25">
      <c r="K318" s="55" t="s">
        <v>760</v>
      </c>
      <c r="L318" s="56">
        <f t="shared" si="52"/>
        <v>206179.22363329696</v>
      </c>
      <c r="M318" s="56">
        <f t="shared" si="53"/>
        <v>555.09790978195338</v>
      </c>
      <c r="N318" s="56">
        <f t="shared" si="54"/>
        <v>1485.6439325077883</v>
      </c>
      <c r="O318" s="56">
        <f t="shared" si="48"/>
        <v>205248.67761057115</v>
      </c>
      <c r="U318" s="55" t="s">
        <v>760</v>
      </c>
      <c r="V318" s="56">
        <f t="shared" si="55"/>
        <v>175377.21619789768</v>
      </c>
      <c r="W318" s="56">
        <f t="shared" si="49"/>
        <v>472.16942822510919</v>
      </c>
      <c r="X318" s="56">
        <f t="shared" si="50"/>
        <v>1550.5978712377612</v>
      </c>
      <c r="Y318" s="56">
        <f t="shared" si="51"/>
        <v>174298.78775488504</v>
      </c>
    </row>
    <row r="319" spans="11:25">
      <c r="K319" s="55" t="s">
        <v>761</v>
      </c>
      <c r="L319" s="56">
        <f t="shared" si="52"/>
        <v>205248.67761057115</v>
      </c>
      <c r="M319" s="56">
        <f t="shared" si="53"/>
        <v>552.59259356692235</v>
      </c>
      <c r="N319" s="56">
        <f t="shared" si="54"/>
        <v>1485.6439325077883</v>
      </c>
      <c r="O319" s="56">
        <f t="shared" si="48"/>
        <v>204315.62627163029</v>
      </c>
      <c r="U319" s="55" t="s">
        <v>761</v>
      </c>
      <c r="V319" s="56">
        <f t="shared" si="55"/>
        <v>174298.78775488504</v>
      </c>
      <c r="W319" s="56">
        <f t="shared" si="49"/>
        <v>469.26596703238283</v>
      </c>
      <c r="X319" s="56">
        <f t="shared" si="50"/>
        <v>1550.5978712377612</v>
      </c>
      <c r="Y319" s="56">
        <f t="shared" si="51"/>
        <v>173217.45585067966</v>
      </c>
    </row>
    <row r="320" spans="11:25">
      <c r="K320" s="55" t="s">
        <v>762</v>
      </c>
      <c r="L320" s="56">
        <f t="shared" si="52"/>
        <v>204315.62627163029</v>
      </c>
      <c r="M320" s="56">
        <f t="shared" si="53"/>
        <v>550.08053226977393</v>
      </c>
      <c r="N320" s="56">
        <f t="shared" si="54"/>
        <v>1485.6439325077883</v>
      </c>
      <c r="O320" s="56">
        <f t="shared" si="48"/>
        <v>203380.06287139229</v>
      </c>
      <c r="U320" s="55" t="s">
        <v>762</v>
      </c>
      <c r="V320" s="56">
        <f t="shared" si="55"/>
        <v>173217.45585067966</v>
      </c>
      <c r="W320" s="56">
        <f t="shared" si="49"/>
        <v>466.35468882875301</v>
      </c>
      <c r="X320" s="56">
        <f t="shared" si="50"/>
        <v>1550.5978712377612</v>
      </c>
      <c r="Y320" s="56">
        <f t="shared" si="51"/>
        <v>172133.21266827066</v>
      </c>
    </row>
    <row r="321" spans="11:25">
      <c r="K321" s="55" t="s">
        <v>763</v>
      </c>
      <c r="L321" s="56">
        <f t="shared" si="52"/>
        <v>203380.06287139229</v>
      </c>
      <c r="M321" s="56">
        <f t="shared" si="53"/>
        <v>547.56170773067163</v>
      </c>
      <c r="N321" s="56">
        <f t="shared" si="54"/>
        <v>1485.6439325077883</v>
      </c>
      <c r="O321" s="56">
        <f t="shared" si="48"/>
        <v>202441.98064661518</v>
      </c>
      <c r="U321" s="55" t="s">
        <v>763</v>
      </c>
      <c r="V321" s="56">
        <f t="shared" si="55"/>
        <v>172133.21266827066</v>
      </c>
      <c r="W321" s="56">
        <f t="shared" si="49"/>
        <v>463.43557256842104</v>
      </c>
      <c r="X321" s="56">
        <f t="shared" si="50"/>
        <v>1550.5978712377612</v>
      </c>
      <c r="Y321" s="56">
        <f t="shared" si="51"/>
        <v>171046.05036960132</v>
      </c>
    </row>
    <row r="322" spans="11:25">
      <c r="K322" s="55" t="s">
        <v>764</v>
      </c>
      <c r="L322" s="56">
        <f t="shared" si="52"/>
        <v>202441.98064661518</v>
      </c>
      <c r="M322" s="56">
        <f t="shared" si="53"/>
        <v>545.03610174088703</v>
      </c>
      <c r="N322" s="56">
        <f t="shared" si="54"/>
        <v>1485.6439325077883</v>
      </c>
      <c r="O322" s="56">
        <f t="shared" si="48"/>
        <v>201501.3728158483</v>
      </c>
      <c r="U322" s="55" t="s">
        <v>764</v>
      </c>
      <c r="V322" s="56">
        <f t="shared" si="55"/>
        <v>171046.05036960132</v>
      </c>
      <c r="W322" s="56">
        <f t="shared" si="49"/>
        <v>460.5085971489267</v>
      </c>
      <c r="X322" s="56">
        <f t="shared" si="50"/>
        <v>1550.5978712377612</v>
      </c>
      <c r="Y322" s="56">
        <f t="shared" si="51"/>
        <v>169955.9610955125</v>
      </c>
    </row>
    <row r="323" spans="11:25">
      <c r="K323" s="55" t="s">
        <v>765</v>
      </c>
      <c r="L323" s="56">
        <f t="shared" si="52"/>
        <v>201501.3728158483</v>
      </c>
      <c r="M323" s="56">
        <f t="shared" si="53"/>
        <v>542.50369604266859</v>
      </c>
      <c r="N323" s="56">
        <f t="shared" si="54"/>
        <v>1485.6439325077883</v>
      </c>
      <c r="O323" s="56">
        <f t="shared" si="48"/>
        <v>200558.23257938318</v>
      </c>
      <c r="U323" s="55" t="s">
        <v>765</v>
      </c>
      <c r="V323" s="56">
        <f t="shared" si="55"/>
        <v>169955.9610955125</v>
      </c>
      <c r="W323" s="56">
        <f t="shared" si="49"/>
        <v>457.57374141099524</v>
      </c>
      <c r="X323" s="56">
        <f t="shared" si="50"/>
        <v>1550.5978712377612</v>
      </c>
      <c r="Y323" s="56">
        <f t="shared" si="51"/>
        <v>168862.93696568575</v>
      </c>
    </row>
    <row r="324" spans="11:25">
      <c r="K324" s="55" t="s">
        <v>766</v>
      </c>
      <c r="L324" s="56">
        <f t="shared" si="52"/>
        <v>200558.23257938318</v>
      </c>
      <c r="M324" s="56">
        <f t="shared" si="53"/>
        <v>539.96447232910862</v>
      </c>
      <c r="N324" s="56">
        <f t="shared" si="54"/>
        <v>1485.6439325077883</v>
      </c>
      <c r="O324" s="56">
        <f t="shared" si="48"/>
        <v>199612.5531192045</v>
      </c>
      <c r="U324" s="55" t="s">
        <v>766</v>
      </c>
      <c r="V324" s="56">
        <f t="shared" si="55"/>
        <v>168862.93696568575</v>
      </c>
      <c r="W324" s="56">
        <f t="shared" si="49"/>
        <v>454.63098413838475</v>
      </c>
      <c r="X324" s="56">
        <f t="shared" si="50"/>
        <v>1550.5978712377612</v>
      </c>
      <c r="Y324" s="56">
        <f t="shared" si="51"/>
        <v>167766.97007858637</v>
      </c>
    </row>
    <row r="325" spans="11:25">
      <c r="K325" s="55" t="s">
        <v>767</v>
      </c>
      <c r="L325" s="56">
        <f t="shared" si="52"/>
        <v>199612.5531192045</v>
      </c>
      <c r="M325" s="56">
        <f t="shared" si="53"/>
        <v>537.41841224401219</v>
      </c>
      <c r="N325" s="56">
        <f t="shared" si="54"/>
        <v>1485.6439325077883</v>
      </c>
      <c r="O325" s="56">
        <f t="shared" si="48"/>
        <v>198664.32759894073</v>
      </c>
      <c r="U325" s="55" t="s">
        <v>767</v>
      </c>
      <c r="V325" s="56">
        <f t="shared" si="55"/>
        <v>167766.97007858637</v>
      </c>
      <c r="W325" s="56">
        <f t="shared" si="49"/>
        <v>451.6803040577326</v>
      </c>
      <c r="X325" s="56">
        <f t="shared" si="50"/>
        <v>1550.5978712377612</v>
      </c>
      <c r="Y325" s="56">
        <f t="shared" si="51"/>
        <v>166668.05251140633</v>
      </c>
    </row>
    <row r="326" spans="11:25">
      <c r="K326" s="55" t="s">
        <v>768</v>
      </c>
      <c r="L326" s="56">
        <f t="shared" si="52"/>
        <v>198664.32759894073</v>
      </c>
      <c r="M326" s="56">
        <f t="shared" si="53"/>
        <v>534.86549738176359</v>
      </c>
      <c r="N326" s="56">
        <f t="shared" si="54"/>
        <v>1485.6439325077883</v>
      </c>
      <c r="O326" s="56">
        <f t="shared" si="48"/>
        <v>197713.54916381472</v>
      </c>
      <c r="U326" s="55" t="s">
        <v>768</v>
      </c>
      <c r="V326" s="56">
        <f t="shared" si="55"/>
        <v>166668.05251140633</v>
      </c>
      <c r="W326" s="56">
        <f t="shared" si="49"/>
        <v>448.72167983840171</v>
      </c>
      <c r="X326" s="56">
        <f t="shared" si="50"/>
        <v>1550.5978712377612</v>
      </c>
      <c r="Y326" s="56">
        <f t="shared" si="51"/>
        <v>165566.17632000698</v>
      </c>
    </row>
    <row r="327" spans="11:25">
      <c r="K327" s="55" t="s">
        <v>769</v>
      </c>
      <c r="L327" s="56">
        <f t="shared" si="52"/>
        <v>197713.54916381472</v>
      </c>
      <c r="M327" s="56">
        <f t="shared" si="53"/>
        <v>532.30570928719351</v>
      </c>
      <c r="N327" s="56">
        <f t="shared" si="54"/>
        <v>1485.6439325077883</v>
      </c>
      <c r="O327" s="56">
        <f t="shared" si="48"/>
        <v>196760.21094059414</v>
      </c>
      <c r="U327" s="55" t="s">
        <v>769</v>
      </c>
      <c r="V327" s="56">
        <f t="shared" si="55"/>
        <v>165566.17632000698</v>
      </c>
      <c r="W327" s="56">
        <f t="shared" si="49"/>
        <v>445.75509009232655</v>
      </c>
      <c r="X327" s="56">
        <f t="shared" si="50"/>
        <v>1550.5978712377612</v>
      </c>
      <c r="Y327" s="56">
        <f t="shared" si="51"/>
        <v>164461.33353886157</v>
      </c>
    </row>
    <row r="328" spans="11:25">
      <c r="K328" s="55" t="s">
        <v>770</v>
      </c>
      <c r="L328" s="56">
        <f t="shared" si="52"/>
        <v>196760.21094059414</v>
      </c>
      <c r="M328" s="56">
        <f t="shared" si="53"/>
        <v>529.7390294554458</v>
      </c>
      <c r="N328" s="56">
        <f t="shared" si="54"/>
        <v>1485.6439325077883</v>
      </c>
      <c r="O328" s="56">
        <f t="shared" si="48"/>
        <v>195804.3060375418</v>
      </c>
      <c r="U328" s="55" t="s">
        <v>770</v>
      </c>
      <c r="V328" s="56">
        <f t="shared" si="55"/>
        <v>164461.33353886157</v>
      </c>
      <c r="W328" s="56">
        <f t="shared" si="49"/>
        <v>442.78051337385813</v>
      </c>
      <c r="X328" s="56">
        <f t="shared" si="50"/>
        <v>1550.5978712377612</v>
      </c>
      <c r="Y328" s="56">
        <f t="shared" si="51"/>
        <v>163353.51618099766</v>
      </c>
    </row>
    <row r="329" spans="11:25">
      <c r="K329" s="55" t="s">
        <v>771</v>
      </c>
      <c r="L329" s="56">
        <f t="shared" si="52"/>
        <v>195804.3060375418</v>
      </c>
      <c r="M329" s="56">
        <f t="shared" si="53"/>
        <v>527.16543933184334</v>
      </c>
      <c r="N329" s="56">
        <f t="shared" si="54"/>
        <v>1485.6439325077883</v>
      </c>
      <c r="O329" s="56">
        <f t="shared" si="48"/>
        <v>194845.82754436586</v>
      </c>
      <c r="U329" s="55" t="s">
        <v>771</v>
      </c>
      <c r="V329" s="56">
        <f t="shared" si="55"/>
        <v>163353.51618099766</v>
      </c>
      <c r="W329" s="56">
        <f t="shared" si="49"/>
        <v>439.79792817960913</v>
      </c>
      <c r="X329" s="56">
        <f t="shared" si="50"/>
        <v>1550.5978712377612</v>
      </c>
      <c r="Y329" s="56">
        <f t="shared" si="51"/>
        <v>162242.71623793952</v>
      </c>
    </row>
    <row r="330" spans="11:25">
      <c r="K330" s="55" t="s">
        <v>772</v>
      </c>
      <c r="L330" s="56">
        <f t="shared" si="52"/>
        <v>194845.82754436586</v>
      </c>
      <c r="M330" s="56">
        <f t="shared" si="53"/>
        <v>524.58492031175433</v>
      </c>
      <c r="N330" s="56">
        <f t="shared" si="54"/>
        <v>1485.6439325077883</v>
      </c>
      <c r="O330" s="56">
        <f t="shared" si="48"/>
        <v>193884.76853216984</v>
      </c>
      <c r="U330" s="55" t="s">
        <v>772</v>
      </c>
      <c r="V330" s="56">
        <f t="shared" si="55"/>
        <v>162242.71623793952</v>
      </c>
      <c r="W330" s="56">
        <f t="shared" si="49"/>
        <v>436.80731294829877</v>
      </c>
      <c r="X330" s="56">
        <f t="shared" si="50"/>
        <v>1550.5978712377612</v>
      </c>
      <c r="Y330" s="56">
        <f t="shared" si="51"/>
        <v>161128.92567965007</v>
      </c>
    </row>
    <row r="331" spans="11:25">
      <c r="K331" s="55" t="s">
        <v>773</v>
      </c>
      <c r="L331" s="56">
        <f t="shared" si="52"/>
        <v>193884.76853216984</v>
      </c>
      <c r="M331" s="56">
        <f t="shared" si="53"/>
        <v>521.99745374045733</v>
      </c>
      <c r="N331" s="56">
        <f t="shared" si="54"/>
        <v>1485.6439325077883</v>
      </c>
      <c r="O331" s="56">
        <f t="shared" si="48"/>
        <v>192921.12205340251</v>
      </c>
      <c r="U331" s="55" t="s">
        <v>773</v>
      </c>
      <c r="V331" s="56">
        <f t="shared" si="55"/>
        <v>161128.92567965007</v>
      </c>
      <c r="W331" s="56">
        <f t="shared" si="49"/>
        <v>433.8086460605964</v>
      </c>
      <c r="X331" s="56">
        <f t="shared" si="50"/>
        <v>1550.5978712377612</v>
      </c>
      <c r="Y331" s="56">
        <f t="shared" si="51"/>
        <v>160012.1364544729</v>
      </c>
    </row>
    <row r="332" spans="11:25">
      <c r="K332" s="55" t="s">
        <v>774</v>
      </c>
      <c r="L332" s="56">
        <f t="shared" si="52"/>
        <v>192921.12205340251</v>
      </c>
      <c r="M332" s="56">
        <f t="shared" si="53"/>
        <v>519.4030209130068</v>
      </c>
      <c r="N332" s="56">
        <f t="shared" si="54"/>
        <v>1485.6439325077883</v>
      </c>
      <c r="O332" s="56">
        <f t="shared" si="48"/>
        <v>191954.88114180774</v>
      </c>
      <c r="U332" s="55" t="s">
        <v>774</v>
      </c>
      <c r="V332" s="56">
        <f t="shared" si="55"/>
        <v>160012.1364544729</v>
      </c>
      <c r="W332" s="56">
        <f t="shared" si="49"/>
        <v>430.80190583896552</v>
      </c>
      <c r="X332" s="56">
        <f t="shared" si="50"/>
        <v>1550.5978712377612</v>
      </c>
      <c r="Y332" s="56">
        <f t="shared" si="51"/>
        <v>158892.34048907412</v>
      </c>
    </row>
    <row r="333" spans="11:25">
      <c r="K333" s="55" t="s">
        <v>775</v>
      </c>
      <c r="L333" s="56">
        <f t="shared" si="52"/>
        <v>191954.88114180774</v>
      </c>
      <c r="M333" s="56">
        <f t="shared" si="53"/>
        <v>516.80160307409778</v>
      </c>
      <c r="N333" s="56">
        <f t="shared" si="54"/>
        <v>1485.6439325077883</v>
      </c>
      <c r="O333" s="56">
        <f t="shared" ref="O333:O396" si="56">L333+M333-N333</f>
        <v>190986.03881237406</v>
      </c>
      <c r="U333" s="55" t="s">
        <v>775</v>
      </c>
      <c r="V333" s="56">
        <f t="shared" si="55"/>
        <v>158892.34048907412</v>
      </c>
      <c r="W333" s="56">
        <f t="shared" ref="W333:W396" si="57">V333*V$7</f>
        <v>427.78707054750731</v>
      </c>
      <c r="X333" s="56">
        <f t="shared" ref="X333:X396" si="58">V$9</f>
        <v>1550.5978712377612</v>
      </c>
      <c r="Y333" s="56">
        <f t="shared" ref="Y333:Y396" si="59">V333+W333-X333</f>
        <v>157769.52968838389</v>
      </c>
    </row>
    <row r="334" spans="11:25">
      <c r="K334" s="55" t="s">
        <v>776</v>
      </c>
      <c r="L334" s="56">
        <f t="shared" ref="L334:L397" si="60">O333</f>
        <v>190986.03881237406</v>
      </c>
      <c r="M334" s="56">
        <f t="shared" ref="M334:M397" si="61">L334*L$7</f>
        <v>514.19318141793019</v>
      </c>
      <c r="N334" s="56">
        <f t="shared" ref="N334:N397" si="62">L$9</f>
        <v>1485.6439325077883</v>
      </c>
      <c r="O334" s="56">
        <f t="shared" si="56"/>
        <v>190014.58806128422</v>
      </c>
      <c r="U334" s="55" t="s">
        <v>776</v>
      </c>
      <c r="V334" s="56">
        <f t="shared" ref="V334:V397" si="63">Y333</f>
        <v>157769.52968838389</v>
      </c>
      <c r="W334" s="56">
        <f t="shared" si="57"/>
        <v>424.76411839180281</v>
      </c>
      <c r="X334" s="56">
        <f t="shared" si="58"/>
        <v>1550.5978712377612</v>
      </c>
      <c r="Y334" s="56">
        <f t="shared" si="59"/>
        <v>156643.69593553795</v>
      </c>
    </row>
    <row r="335" spans="11:25">
      <c r="K335" s="55" t="s">
        <v>777</v>
      </c>
      <c r="L335" s="56">
        <f t="shared" si="60"/>
        <v>190014.58806128422</v>
      </c>
      <c r="M335" s="56">
        <f t="shared" si="61"/>
        <v>511.57773708807292</v>
      </c>
      <c r="N335" s="56">
        <f t="shared" si="62"/>
        <v>1485.6439325077883</v>
      </c>
      <c r="O335" s="56">
        <f t="shared" si="56"/>
        <v>189040.52186586452</v>
      </c>
      <c r="U335" s="55" t="s">
        <v>777</v>
      </c>
      <c r="V335" s="56">
        <f t="shared" si="63"/>
        <v>156643.69593553795</v>
      </c>
      <c r="W335" s="56">
        <f t="shared" si="57"/>
        <v>421.73302751875605</v>
      </c>
      <c r="X335" s="56">
        <f t="shared" si="58"/>
        <v>1550.5978712377612</v>
      </c>
      <c r="Y335" s="56">
        <f t="shared" si="59"/>
        <v>155514.83109181895</v>
      </c>
    </row>
    <row r="336" spans="11:25">
      <c r="K336" s="55" t="s">
        <v>778</v>
      </c>
      <c r="L336" s="56">
        <f t="shared" si="60"/>
        <v>189040.52186586452</v>
      </c>
      <c r="M336" s="56">
        <f t="shared" si="61"/>
        <v>508.95525117732763</v>
      </c>
      <c r="N336" s="56">
        <f t="shared" si="62"/>
        <v>1485.6439325077883</v>
      </c>
      <c r="O336" s="56">
        <f t="shared" si="56"/>
        <v>188063.83318453407</v>
      </c>
      <c r="U336" s="55" t="s">
        <v>778</v>
      </c>
      <c r="V336" s="56">
        <f t="shared" si="63"/>
        <v>155514.83109181895</v>
      </c>
      <c r="W336" s="56">
        <f t="shared" si="57"/>
        <v>418.69377601643572</v>
      </c>
      <c r="X336" s="56">
        <f t="shared" si="58"/>
        <v>1550.5978712377612</v>
      </c>
      <c r="Y336" s="56">
        <f t="shared" si="59"/>
        <v>154382.92699659764</v>
      </c>
    </row>
    <row r="337" spans="11:25">
      <c r="K337" s="55" t="s">
        <v>779</v>
      </c>
      <c r="L337" s="56">
        <f t="shared" si="60"/>
        <v>188063.83318453407</v>
      </c>
      <c r="M337" s="56">
        <f t="shared" si="61"/>
        <v>506.32570472759181</v>
      </c>
      <c r="N337" s="56">
        <f t="shared" si="62"/>
        <v>1485.6439325077883</v>
      </c>
      <c r="O337" s="56">
        <f t="shared" si="56"/>
        <v>187084.51495675388</v>
      </c>
      <c r="U337" s="55" t="s">
        <v>779</v>
      </c>
      <c r="V337" s="56">
        <f t="shared" si="63"/>
        <v>154382.92699659764</v>
      </c>
      <c r="W337" s="56">
        <f t="shared" si="57"/>
        <v>415.64634191391679</v>
      </c>
      <c r="X337" s="56">
        <f t="shared" si="58"/>
        <v>1550.5978712377612</v>
      </c>
      <c r="Y337" s="56">
        <f t="shared" si="59"/>
        <v>153247.97546727379</v>
      </c>
    </row>
    <row r="338" spans="11:25">
      <c r="K338" s="55" t="s">
        <v>780</v>
      </c>
      <c r="L338" s="56">
        <f t="shared" si="60"/>
        <v>187084.51495675388</v>
      </c>
      <c r="M338" s="56">
        <f t="shared" si="61"/>
        <v>503.68907872972204</v>
      </c>
      <c r="N338" s="56">
        <f t="shared" si="62"/>
        <v>1485.6439325077883</v>
      </c>
      <c r="O338" s="56">
        <f t="shared" si="56"/>
        <v>186102.56010297581</v>
      </c>
      <c r="U338" s="55" t="s">
        <v>780</v>
      </c>
      <c r="V338" s="56">
        <f t="shared" si="63"/>
        <v>153247.97546727379</v>
      </c>
      <c r="W338" s="56">
        <f t="shared" si="57"/>
        <v>412.5907031811218</v>
      </c>
      <c r="X338" s="56">
        <f t="shared" si="58"/>
        <v>1550.5978712377612</v>
      </c>
      <c r="Y338" s="56">
        <f t="shared" si="59"/>
        <v>152109.96829921714</v>
      </c>
    </row>
    <row r="339" spans="11:25">
      <c r="K339" s="55" t="s">
        <v>781</v>
      </c>
      <c r="L339" s="56">
        <f t="shared" si="60"/>
        <v>186102.56010297581</v>
      </c>
      <c r="M339" s="56">
        <f t="shared" si="61"/>
        <v>501.04535412339646</v>
      </c>
      <c r="N339" s="56">
        <f t="shared" si="62"/>
        <v>1485.6439325077883</v>
      </c>
      <c r="O339" s="56">
        <f t="shared" si="56"/>
        <v>185117.96152459143</v>
      </c>
      <c r="U339" s="55" t="s">
        <v>781</v>
      </c>
      <c r="V339" s="56">
        <f t="shared" si="63"/>
        <v>152109.96829921714</v>
      </c>
      <c r="W339" s="56">
        <f t="shared" si="57"/>
        <v>409.52683772866158</v>
      </c>
      <c r="X339" s="56">
        <f t="shared" si="58"/>
        <v>1550.5978712377612</v>
      </c>
      <c r="Y339" s="56">
        <f t="shared" si="59"/>
        <v>150968.89726570804</v>
      </c>
    </row>
    <row r="340" spans="11:25">
      <c r="K340" s="55" t="s">
        <v>782</v>
      </c>
      <c r="L340" s="56">
        <f t="shared" si="60"/>
        <v>185117.96152459143</v>
      </c>
      <c r="M340" s="56">
        <f t="shared" si="61"/>
        <v>498.39451179697699</v>
      </c>
      <c r="N340" s="56">
        <f t="shared" si="62"/>
        <v>1485.6439325077883</v>
      </c>
      <c r="O340" s="56">
        <f t="shared" si="56"/>
        <v>184130.71210388062</v>
      </c>
      <c r="U340" s="55" t="s">
        <v>782</v>
      </c>
      <c r="V340" s="56">
        <f t="shared" si="63"/>
        <v>150968.89726570804</v>
      </c>
      <c r="W340" s="56">
        <f t="shared" si="57"/>
        <v>406.45472340767554</v>
      </c>
      <c r="X340" s="56">
        <f t="shared" si="58"/>
        <v>1550.5978712377612</v>
      </c>
      <c r="Y340" s="56">
        <f t="shared" si="59"/>
        <v>149824.75411787798</v>
      </c>
    </row>
    <row r="341" spans="11:25">
      <c r="K341" s="55" t="s">
        <v>783</v>
      </c>
      <c r="L341" s="56">
        <f t="shared" si="60"/>
        <v>184130.71210388062</v>
      </c>
      <c r="M341" s="56">
        <f t="shared" si="61"/>
        <v>495.73653258737096</v>
      </c>
      <c r="N341" s="56">
        <f t="shared" si="62"/>
        <v>1485.6439325077883</v>
      </c>
      <c r="O341" s="56">
        <f t="shared" si="56"/>
        <v>183140.80470396022</v>
      </c>
      <c r="U341" s="55" t="s">
        <v>783</v>
      </c>
      <c r="V341" s="56">
        <f t="shared" si="63"/>
        <v>149824.75411787798</v>
      </c>
      <c r="W341" s="56">
        <f t="shared" si="57"/>
        <v>403.37433800967153</v>
      </c>
      <c r="X341" s="56">
        <f t="shared" si="58"/>
        <v>1550.5978712377612</v>
      </c>
      <c r="Y341" s="56">
        <f t="shared" si="59"/>
        <v>148677.53058464991</v>
      </c>
    </row>
    <row r="342" spans="11:25">
      <c r="K342" s="55" t="s">
        <v>784</v>
      </c>
      <c r="L342" s="56">
        <f t="shared" si="60"/>
        <v>183140.80470396022</v>
      </c>
      <c r="M342" s="56">
        <f t="shared" si="61"/>
        <v>493.07139727989295</v>
      </c>
      <c r="N342" s="56">
        <f t="shared" si="62"/>
        <v>1485.6439325077883</v>
      </c>
      <c r="O342" s="56">
        <f t="shared" si="56"/>
        <v>182148.23216873233</v>
      </c>
      <c r="U342" s="55" t="s">
        <v>784</v>
      </c>
      <c r="V342" s="56">
        <f t="shared" si="63"/>
        <v>148677.53058464991</v>
      </c>
      <c r="W342" s="56">
        <f t="shared" si="57"/>
        <v>400.2856592663652</v>
      </c>
      <c r="X342" s="56">
        <f t="shared" si="58"/>
        <v>1550.5978712377612</v>
      </c>
      <c r="Y342" s="56">
        <f t="shared" si="59"/>
        <v>147527.21837267853</v>
      </c>
    </row>
    <row r="343" spans="11:25">
      <c r="K343" s="55" t="s">
        <v>785</v>
      </c>
      <c r="L343" s="56">
        <f t="shared" si="60"/>
        <v>182148.23216873233</v>
      </c>
      <c r="M343" s="56">
        <f t="shared" si="61"/>
        <v>490.39908660812557</v>
      </c>
      <c r="N343" s="56">
        <f t="shared" si="62"/>
        <v>1485.6439325077883</v>
      </c>
      <c r="O343" s="56">
        <f t="shared" si="56"/>
        <v>181152.98732283266</v>
      </c>
      <c r="U343" s="55" t="s">
        <v>785</v>
      </c>
      <c r="V343" s="56">
        <f t="shared" si="63"/>
        <v>147527.21837267853</v>
      </c>
      <c r="W343" s="56">
        <f t="shared" si="57"/>
        <v>397.18866484951917</v>
      </c>
      <c r="X343" s="56">
        <f t="shared" si="58"/>
        <v>1550.5978712377612</v>
      </c>
      <c r="Y343" s="56">
        <f t="shared" si="59"/>
        <v>146373.8091662903</v>
      </c>
    </row>
    <row r="344" spans="11:25">
      <c r="K344" s="55" t="s">
        <v>786</v>
      </c>
      <c r="L344" s="56">
        <f t="shared" si="60"/>
        <v>181152.98732283266</v>
      </c>
      <c r="M344" s="56">
        <f t="shared" si="61"/>
        <v>487.71958125378029</v>
      </c>
      <c r="N344" s="56">
        <f t="shared" si="62"/>
        <v>1485.6439325077883</v>
      </c>
      <c r="O344" s="56">
        <f t="shared" si="56"/>
        <v>180155.06297157865</v>
      </c>
      <c r="U344" s="55" t="s">
        <v>786</v>
      </c>
      <c r="V344" s="56">
        <f t="shared" si="63"/>
        <v>146373.8091662903</v>
      </c>
      <c r="W344" s="56">
        <f t="shared" si="57"/>
        <v>394.08333237078165</v>
      </c>
      <c r="X344" s="56">
        <f t="shared" si="58"/>
        <v>1550.5978712377612</v>
      </c>
      <c r="Y344" s="56">
        <f t="shared" si="59"/>
        <v>145217.29462742334</v>
      </c>
    </row>
    <row r="345" spans="11:25">
      <c r="K345" s="55" t="s">
        <v>787</v>
      </c>
      <c r="L345" s="56">
        <f t="shared" si="60"/>
        <v>180155.06297157865</v>
      </c>
      <c r="M345" s="56">
        <f t="shared" si="61"/>
        <v>485.03286184655798</v>
      </c>
      <c r="N345" s="56">
        <f t="shared" si="62"/>
        <v>1485.6439325077883</v>
      </c>
      <c r="O345" s="56">
        <f t="shared" si="56"/>
        <v>179154.45190091743</v>
      </c>
      <c r="U345" s="55" t="s">
        <v>787</v>
      </c>
      <c r="V345" s="56">
        <f t="shared" si="63"/>
        <v>145217.29462742334</v>
      </c>
      <c r="W345" s="56">
        <f t="shared" si="57"/>
        <v>390.96963938152442</v>
      </c>
      <c r="X345" s="56">
        <f t="shared" si="58"/>
        <v>1550.5978712377612</v>
      </c>
      <c r="Y345" s="56">
        <f t="shared" si="59"/>
        <v>144057.6663955671</v>
      </c>
    </row>
    <row r="346" spans="11:25">
      <c r="K346" s="55" t="s">
        <v>788</v>
      </c>
      <c r="L346" s="56">
        <f t="shared" si="60"/>
        <v>179154.45190091743</v>
      </c>
      <c r="M346" s="56">
        <f t="shared" si="61"/>
        <v>482.33890896400851</v>
      </c>
      <c r="N346" s="56">
        <f t="shared" si="62"/>
        <v>1485.6439325077883</v>
      </c>
      <c r="O346" s="56">
        <f t="shared" si="56"/>
        <v>178151.14687737366</v>
      </c>
      <c r="U346" s="55" t="s">
        <v>788</v>
      </c>
      <c r="V346" s="56">
        <f t="shared" si="63"/>
        <v>144057.6663955671</v>
      </c>
      <c r="W346" s="56">
        <f t="shared" si="57"/>
        <v>387.84756337268067</v>
      </c>
      <c r="X346" s="56">
        <f t="shared" si="58"/>
        <v>1550.5978712377612</v>
      </c>
      <c r="Y346" s="56">
        <f t="shared" si="59"/>
        <v>142894.91608770203</v>
      </c>
    </row>
    <row r="347" spans="11:25">
      <c r="K347" s="55" t="s">
        <v>789</v>
      </c>
      <c r="L347" s="56">
        <f t="shared" si="60"/>
        <v>178151.14687737366</v>
      </c>
      <c r="M347" s="56">
        <f t="shared" si="61"/>
        <v>479.63770313139065</v>
      </c>
      <c r="N347" s="56">
        <f t="shared" si="62"/>
        <v>1485.6439325077883</v>
      </c>
      <c r="O347" s="56">
        <f t="shared" si="56"/>
        <v>177145.14064799726</v>
      </c>
      <c r="U347" s="55" t="s">
        <v>789</v>
      </c>
      <c r="V347" s="56">
        <f t="shared" si="63"/>
        <v>142894.91608770203</v>
      </c>
      <c r="W347" s="56">
        <f t="shared" si="57"/>
        <v>384.71708177458243</v>
      </c>
      <c r="X347" s="56">
        <f t="shared" si="58"/>
        <v>1550.5978712377612</v>
      </c>
      <c r="Y347" s="56">
        <f t="shared" si="59"/>
        <v>141729.03529823886</v>
      </c>
    </row>
    <row r="348" spans="11:25">
      <c r="K348" s="55" t="s">
        <v>790</v>
      </c>
      <c r="L348" s="56">
        <f t="shared" si="60"/>
        <v>177145.14064799726</v>
      </c>
      <c r="M348" s="56">
        <f t="shared" si="61"/>
        <v>476.92922482153114</v>
      </c>
      <c r="N348" s="56">
        <f t="shared" si="62"/>
        <v>1485.6439325077883</v>
      </c>
      <c r="O348" s="56">
        <f t="shared" si="56"/>
        <v>176136.42594031102</v>
      </c>
      <c r="U348" s="55" t="s">
        <v>790</v>
      </c>
      <c r="V348" s="56">
        <f t="shared" si="63"/>
        <v>141729.03529823886</v>
      </c>
      <c r="W348" s="56">
        <f t="shared" si="57"/>
        <v>381.57817195679695</v>
      </c>
      <c r="X348" s="56">
        <f t="shared" si="58"/>
        <v>1550.5978712377612</v>
      </c>
      <c r="Y348" s="56">
        <f t="shared" si="59"/>
        <v>140560.01559895789</v>
      </c>
    </row>
    <row r="349" spans="11:25">
      <c r="K349" s="55" t="s">
        <v>791</v>
      </c>
      <c r="L349" s="56">
        <f t="shared" si="60"/>
        <v>176136.42594031102</v>
      </c>
      <c r="M349" s="56">
        <f t="shared" si="61"/>
        <v>474.21345445468359</v>
      </c>
      <c r="N349" s="56">
        <f t="shared" si="62"/>
        <v>1485.6439325077883</v>
      </c>
      <c r="O349" s="56">
        <f t="shared" si="56"/>
        <v>175124.99546225791</v>
      </c>
      <c r="U349" s="55" t="s">
        <v>791</v>
      </c>
      <c r="V349" s="56">
        <f t="shared" si="63"/>
        <v>140560.01559895789</v>
      </c>
      <c r="W349" s="56">
        <f t="shared" si="57"/>
        <v>378.4308112279636</v>
      </c>
      <c r="X349" s="56">
        <f t="shared" si="58"/>
        <v>1550.5978712377612</v>
      </c>
      <c r="Y349" s="56">
        <f t="shared" si="59"/>
        <v>139387.84853894811</v>
      </c>
    </row>
    <row r="350" spans="11:25">
      <c r="K350" s="55" t="s">
        <v>792</v>
      </c>
      <c r="L350" s="56">
        <f t="shared" si="60"/>
        <v>175124.99546225791</v>
      </c>
      <c r="M350" s="56">
        <f t="shared" si="61"/>
        <v>471.49037239838674</v>
      </c>
      <c r="N350" s="56">
        <f t="shared" si="62"/>
        <v>1485.6439325077883</v>
      </c>
      <c r="O350" s="56">
        <f t="shared" si="56"/>
        <v>174110.8419021485</v>
      </c>
      <c r="U350" s="55" t="s">
        <v>792</v>
      </c>
      <c r="V350" s="56">
        <f t="shared" si="63"/>
        <v>139387.84853894811</v>
      </c>
      <c r="W350" s="56">
        <f t="shared" si="57"/>
        <v>375.27497683562956</v>
      </c>
      <c r="X350" s="56">
        <f t="shared" si="58"/>
        <v>1550.5978712377612</v>
      </c>
      <c r="Y350" s="56">
        <f t="shared" si="59"/>
        <v>138212.52564454597</v>
      </c>
    </row>
    <row r="351" spans="11:25">
      <c r="K351" s="55" t="s">
        <v>793</v>
      </c>
      <c r="L351" s="56">
        <f t="shared" si="60"/>
        <v>174110.8419021485</v>
      </c>
      <c r="M351" s="56">
        <f t="shared" si="61"/>
        <v>468.75995896732297</v>
      </c>
      <c r="N351" s="56">
        <f t="shared" si="62"/>
        <v>1485.6439325077883</v>
      </c>
      <c r="O351" s="56">
        <f t="shared" si="56"/>
        <v>173093.95792860806</v>
      </c>
      <c r="U351" s="55" t="s">
        <v>793</v>
      </c>
      <c r="V351" s="56">
        <f t="shared" si="63"/>
        <v>138212.52564454597</v>
      </c>
      <c r="W351" s="56">
        <f t="shared" si="57"/>
        <v>372.11064596608531</v>
      </c>
      <c r="X351" s="56">
        <f t="shared" si="58"/>
        <v>1550.5978712377612</v>
      </c>
      <c r="Y351" s="56">
        <f t="shared" si="59"/>
        <v>137034.03841927429</v>
      </c>
    </row>
    <row r="352" spans="11:25">
      <c r="K352" s="55" t="s">
        <v>794</v>
      </c>
      <c r="L352" s="56">
        <f t="shared" si="60"/>
        <v>173093.95792860806</v>
      </c>
      <c r="M352" s="56">
        <f t="shared" si="61"/>
        <v>466.02219442317556</v>
      </c>
      <c r="N352" s="56">
        <f t="shared" si="62"/>
        <v>1485.6439325077883</v>
      </c>
      <c r="O352" s="56">
        <f t="shared" si="56"/>
        <v>172074.33619052346</v>
      </c>
      <c r="U352" s="55" t="s">
        <v>794</v>
      </c>
      <c r="V352" s="56">
        <f t="shared" si="63"/>
        <v>137034.03841927429</v>
      </c>
      <c r="W352" s="56">
        <f t="shared" si="57"/>
        <v>368.93779574420006</v>
      </c>
      <c r="X352" s="56">
        <f t="shared" si="58"/>
        <v>1550.5978712377612</v>
      </c>
      <c r="Y352" s="56">
        <f t="shared" si="59"/>
        <v>135852.37834378073</v>
      </c>
    </row>
    <row r="353" spans="11:25">
      <c r="K353" s="55" t="s">
        <v>795</v>
      </c>
      <c r="L353" s="56">
        <f t="shared" si="60"/>
        <v>172074.33619052346</v>
      </c>
      <c r="M353" s="56">
        <f t="shared" si="61"/>
        <v>463.27705897448629</v>
      </c>
      <c r="N353" s="56">
        <f t="shared" si="62"/>
        <v>1485.6439325077883</v>
      </c>
      <c r="O353" s="56">
        <f t="shared" si="56"/>
        <v>171051.96931699017</v>
      </c>
      <c r="U353" s="55" t="s">
        <v>795</v>
      </c>
      <c r="V353" s="56">
        <f t="shared" si="63"/>
        <v>135852.37834378073</v>
      </c>
      <c r="W353" s="56">
        <f t="shared" si="57"/>
        <v>365.75640323325587</v>
      </c>
      <c r="X353" s="56">
        <f t="shared" si="58"/>
        <v>1550.5978712377612</v>
      </c>
      <c r="Y353" s="56">
        <f t="shared" si="59"/>
        <v>134667.53687577622</v>
      </c>
    </row>
    <row r="354" spans="11:25">
      <c r="K354" s="55" t="s">
        <v>796</v>
      </c>
      <c r="L354" s="56">
        <f t="shared" si="60"/>
        <v>171051.96931699017</v>
      </c>
      <c r="M354" s="56">
        <f t="shared" si="61"/>
        <v>460.52453277651205</v>
      </c>
      <c r="N354" s="56">
        <f t="shared" si="62"/>
        <v>1485.6439325077883</v>
      </c>
      <c r="O354" s="56">
        <f t="shared" si="56"/>
        <v>170026.84991725889</v>
      </c>
      <c r="U354" s="55" t="s">
        <v>796</v>
      </c>
      <c r="V354" s="56">
        <f t="shared" si="63"/>
        <v>134667.53687577622</v>
      </c>
      <c r="W354" s="56">
        <f t="shared" si="57"/>
        <v>362.56644543478217</v>
      </c>
      <c r="X354" s="56">
        <f t="shared" si="58"/>
        <v>1550.5978712377612</v>
      </c>
      <c r="Y354" s="56">
        <f t="shared" si="59"/>
        <v>133479.50544997325</v>
      </c>
    </row>
    <row r="355" spans="11:25">
      <c r="K355" s="55" t="s">
        <v>797</v>
      </c>
      <c r="L355" s="56">
        <f t="shared" si="60"/>
        <v>170026.84991725889</v>
      </c>
      <c r="M355" s="56">
        <f t="shared" si="61"/>
        <v>457.76459593108171</v>
      </c>
      <c r="N355" s="56">
        <f t="shared" si="62"/>
        <v>1485.6439325077883</v>
      </c>
      <c r="O355" s="56">
        <f t="shared" si="56"/>
        <v>168998.97058068219</v>
      </c>
      <c r="U355" s="55" t="s">
        <v>797</v>
      </c>
      <c r="V355" s="56">
        <f t="shared" si="63"/>
        <v>133479.50544997325</v>
      </c>
      <c r="W355" s="56">
        <f t="shared" si="57"/>
        <v>359.36789928838954</v>
      </c>
      <c r="X355" s="56">
        <f t="shared" si="58"/>
        <v>1550.5978712377612</v>
      </c>
      <c r="Y355" s="56">
        <f t="shared" si="59"/>
        <v>132288.27547802389</v>
      </c>
    </row>
    <row r="356" spans="11:25">
      <c r="K356" s="55" t="s">
        <v>798</v>
      </c>
      <c r="L356" s="56">
        <f t="shared" si="60"/>
        <v>168998.97058068219</v>
      </c>
      <c r="M356" s="56">
        <f t="shared" si="61"/>
        <v>454.99722848645212</v>
      </c>
      <c r="N356" s="56">
        <f t="shared" si="62"/>
        <v>1485.6439325077883</v>
      </c>
      <c r="O356" s="56">
        <f t="shared" si="56"/>
        <v>167968.32387666087</v>
      </c>
      <c r="U356" s="55" t="s">
        <v>798</v>
      </c>
      <c r="V356" s="56">
        <f t="shared" si="63"/>
        <v>132288.27547802389</v>
      </c>
      <c r="W356" s="56">
        <f t="shared" si="57"/>
        <v>356.16074167160281</v>
      </c>
      <c r="X356" s="56">
        <f t="shared" si="58"/>
        <v>1550.5978712377612</v>
      </c>
      <c r="Y356" s="56">
        <f t="shared" si="59"/>
        <v>131093.83834845774</v>
      </c>
    </row>
    <row r="357" spans="11:25">
      <c r="K357" s="55" t="s">
        <v>799</v>
      </c>
      <c r="L357" s="56">
        <f t="shared" si="60"/>
        <v>167968.32387666087</v>
      </c>
      <c r="M357" s="56">
        <f t="shared" si="61"/>
        <v>452.22241043716394</v>
      </c>
      <c r="N357" s="56">
        <f t="shared" si="62"/>
        <v>1485.6439325077883</v>
      </c>
      <c r="O357" s="56">
        <f t="shared" si="56"/>
        <v>166934.90235459025</v>
      </c>
      <c r="U357" s="55" t="s">
        <v>799</v>
      </c>
      <c r="V357" s="56">
        <f t="shared" si="63"/>
        <v>131093.83834845774</v>
      </c>
      <c r="W357" s="56">
        <f t="shared" si="57"/>
        <v>352.94494939969394</v>
      </c>
      <c r="X357" s="56">
        <f t="shared" si="58"/>
        <v>1550.5978712377612</v>
      </c>
      <c r="Y357" s="56">
        <f t="shared" si="59"/>
        <v>129896.18542661966</v>
      </c>
    </row>
    <row r="358" spans="11:25">
      <c r="K358" s="55" t="s">
        <v>800</v>
      </c>
      <c r="L358" s="56">
        <f t="shared" si="60"/>
        <v>166934.90235459025</v>
      </c>
      <c r="M358" s="56">
        <f t="shared" si="61"/>
        <v>449.44012172389688</v>
      </c>
      <c r="N358" s="56">
        <f t="shared" si="62"/>
        <v>1485.6439325077883</v>
      </c>
      <c r="O358" s="56">
        <f t="shared" si="56"/>
        <v>165898.69854380636</v>
      </c>
      <c r="U358" s="55" t="s">
        <v>800</v>
      </c>
      <c r="V358" s="56">
        <f t="shared" si="63"/>
        <v>129896.18542661966</v>
      </c>
      <c r="W358" s="56">
        <f t="shared" si="57"/>
        <v>349.72049922551452</v>
      </c>
      <c r="X358" s="56">
        <f t="shared" si="58"/>
        <v>1550.5978712377612</v>
      </c>
      <c r="Y358" s="56">
        <f t="shared" si="59"/>
        <v>128695.30805460742</v>
      </c>
    </row>
    <row r="359" spans="11:25">
      <c r="K359" s="55" t="s">
        <v>801</v>
      </c>
      <c r="L359" s="56">
        <f t="shared" si="60"/>
        <v>165898.69854380636</v>
      </c>
      <c r="M359" s="56">
        <f t="shared" si="61"/>
        <v>446.65034223332486</v>
      </c>
      <c r="N359" s="56">
        <f t="shared" si="62"/>
        <v>1485.6439325077883</v>
      </c>
      <c r="O359" s="56">
        <f t="shared" si="56"/>
        <v>164859.70495353191</v>
      </c>
      <c r="U359" s="55" t="s">
        <v>801</v>
      </c>
      <c r="V359" s="56">
        <f t="shared" si="63"/>
        <v>128695.30805460742</v>
      </c>
      <c r="W359" s="56">
        <f t="shared" si="57"/>
        <v>346.4873678393277</v>
      </c>
      <c r="X359" s="56">
        <f t="shared" si="58"/>
        <v>1550.5978712377612</v>
      </c>
      <c r="Y359" s="56">
        <f t="shared" si="59"/>
        <v>127491.197551209</v>
      </c>
    </row>
    <row r="360" spans="11:25">
      <c r="K360" s="55" t="s">
        <v>802</v>
      </c>
      <c r="L360" s="56">
        <f t="shared" si="60"/>
        <v>164859.70495353191</v>
      </c>
      <c r="M360" s="56">
        <f t="shared" si="61"/>
        <v>443.85305179797058</v>
      </c>
      <c r="N360" s="56">
        <f t="shared" si="62"/>
        <v>1485.6439325077883</v>
      </c>
      <c r="O360" s="56">
        <f t="shared" si="56"/>
        <v>163817.91407282211</v>
      </c>
      <c r="U360" s="55" t="s">
        <v>802</v>
      </c>
      <c r="V360" s="56">
        <f t="shared" si="63"/>
        <v>127491.197551209</v>
      </c>
      <c r="W360" s="56">
        <f t="shared" si="57"/>
        <v>343.24553186863966</v>
      </c>
      <c r="X360" s="56">
        <f t="shared" si="58"/>
        <v>1550.5978712377612</v>
      </c>
      <c r="Y360" s="56">
        <f t="shared" si="59"/>
        <v>126283.84521183989</v>
      </c>
    </row>
    <row r="361" spans="11:25">
      <c r="K361" s="55" t="s">
        <v>803</v>
      </c>
      <c r="L361" s="56">
        <f t="shared" si="60"/>
        <v>163817.91407282211</v>
      </c>
      <c r="M361" s="56">
        <f t="shared" si="61"/>
        <v>441.04823019605959</v>
      </c>
      <c r="N361" s="56">
        <f t="shared" si="62"/>
        <v>1485.6439325077883</v>
      </c>
      <c r="O361" s="56">
        <f t="shared" si="56"/>
        <v>162773.31837051039</v>
      </c>
      <c r="U361" s="55" t="s">
        <v>803</v>
      </c>
      <c r="V361" s="56">
        <f t="shared" si="63"/>
        <v>126283.84521183989</v>
      </c>
      <c r="W361" s="56">
        <f t="shared" si="57"/>
        <v>339.99496787803048</v>
      </c>
      <c r="X361" s="56">
        <f t="shared" si="58"/>
        <v>1550.5978712377612</v>
      </c>
      <c r="Y361" s="56">
        <f t="shared" si="59"/>
        <v>125073.24230848016</v>
      </c>
    </row>
    <row r="362" spans="11:25">
      <c r="K362" s="55" t="s">
        <v>804</v>
      </c>
      <c r="L362" s="56">
        <f t="shared" si="60"/>
        <v>162773.31837051039</v>
      </c>
      <c r="M362" s="56">
        <f t="shared" si="61"/>
        <v>438.23585715137415</v>
      </c>
      <c r="N362" s="56">
        <f t="shared" si="62"/>
        <v>1485.6439325077883</v>
      </c>
      <c r="O362" s="56">
        <f t="shared" si="56"/>
        <v>161725.91029515397</v>
      </c>
      <c r="U362" s="55" t="s">
        <v>804</v>
      </c>
      <c r="V362" s="56">
        <f t="shared" si="63"/>
        <v>125073.24230848016</v>
      </c>
      <c r="W362" s="56">
        <f t="shared" si="57"/>
        <v>336.73565236898509</v>
      </c>
      <c r="X362" s="56">
        <f t="shared" si="58"/>
        <v>1550.5978712377612</v>
      </c>
      <c r="Y362" s="56">
        <f t="shared" si="59"/>
        <v>123859.38008961138</v>
      </c>
    </row>
    <row r="363" spans="11:25">
      <c r="K363" s="55" t="s">
        <v>805</v>
      </c>
      <c r="L363" s="56">
        <f t="shared" si="60"/>
        <v>161725.91029515397</v>
      </c>
      <c r="M363" s="56">
        <f t="shared" si="61"/>
        <v>435.41591233310692</v>
      </c>
      <c r="N363" s="56">
        <f t="shared" si="62"/>
        <v>1485.6439325077883</v>
      </c>
      <c r="O363" s="56">
        <f t="shared" si="56"/>
        <v>160675.68227497931</v>
      </c>
      <c r="U363" s="55" t="s">
        <v>805</v>
      </c>
      <c r="V363" s="56">
        <f t="shared" si="63"/>
        <v>123859.38008961138</v>
      </c>
      <c r="W363" s="56">
        <f t="shared" si="57"/>
        <v>333.46756177972298</v>
      </c>
      <c r="X363" s="56">
        <f t="shared" si="58"/>
        <v>1550.5978712377612</v>
      </c>
      <c r="Y363" s="56">
        <f t="shared" si="59"/>
        <v>122642.24978015335</v>
      </c>
    </row>
    <row r="364" spans="11:25">
      <c r="K364" s="55" t="s">
        <v>806</v>
      </c>
      <c r="L364" s="56">
        <f t="shared" si="60"/>
        <v>160675.68227497931</v>
      </c>
      <c r="M364" s="56">
        <f t="shared" si="61"/>
        <v>432.58837535571359</v>
      </c>
      <c r="N364" s="56">
        <f t="shared" si="62"/>
        <v>1485.6439325077883</v>
      </c>
      <c r="O364" s="56">
        <f t="shared" si="56"/>
        <v>159622.62671782722</v>
      </c>
      <c r="U364" s="55" t="s">
        <v>806</v>
      </c>
      <c r="V364" s="56">
        <f t="shared" si="63"/>
        <v>122642.24978015335</v>
      </c>
      <c r="W364" s="56">
        <f t="shared" si="57"/>
        <v>330.1906724850283</v>
      </c>
      <c r="X364" s="56">
        <f t="shared" si="58"/>
        <v>1550.5978712377612</v>
      </c>
      <c r="Y364" s="56">
        <f t="shared" si="59"/>
        <v>121421.84258140062</v>
      </c>
    </row>
    <row r="365" spans="11:25">
      <c r="K365" s="55" t="s">
        <v>807</v>
      </c>
      <c r="L365" s="56">
        <f t="shared" si="60"/>
        <v>159622.62671782722</v>
      </c>
      <c r="M365" s="56">
        <f t="shared" si="61"/>
        <v>429.75322577876568</v>
      </c>
      <c r="N365" s="56">
        <f t="shared" si="62"/>
        <v>1485.6439325077883</v>
      </c>
      <c r="O365" s="56">
        <f t="shared" si="56"/>
        <v>158566.7360110982</v>
      </c>
      <c r="U365" s="55" t="s">
        <v>807</v>
      </c>
      <c r="V365" s="56">
        <f t="shared" si="63"/>
        <v>121421.84258140062</v>
      </c>
      <c r="W365" s="56">
        <f t="shared" si="57"/>
        <v>326.90496079607863</v>
      </c>
      <c r="X365" s="56">
        <f t="shared" si="58"/>
        <v>1550.5978712377612</v>
      </c>
      <c r="Y365" s="56">
        <f t="shared" si="59"/>
        <v>120198.14967095894</v>
      </c>
    </row>
    <row r="366" spans="11:25">
      <c r="K366" s="55" t="s">
        <v>808</v>
      </c>
      <c r="L366" s="56">
        <f t="shared" si="60"/>
        <v>158566.7360110982</v>
      </c>
      <c r="M366" s="56">
        <f t="shared" si="61"/>
        <v>426.91044310680292</v>
      </c>
      <c r="N366" s="56">
        <f t="shared" si="62"/>
        <v>1485.6439325077883</v>
      </c>
      <c r="O366" s="56">
        <f t="shared" si="56"/>
        <v>157508.00252169723</v>
      </c>
      <c r="U366" s="55" t="s">
        <v>808</v>
      </c>
      <c r="V366" s="56">
        <f t="shared" si="63"/>
        <v>120198.14967095894</v>
      </c>
      <c r="W366" s="56">
        <f t="shared" si="57"/>
        <v>323.61040296027409</v>
      </c>
      <c r="X366" s="56">
        <f t="shared" si="58"/>
        <v>1550.5978712377612</v>
      </c>
      <c r="Y366" s="56">
        <f t="shared" si="59"/>
        <v>118971.16220268146</v>
      </c>
    </row>
    <row r="367" spans="11:25">
      <c r="K367" s="55" t="s">
        <v>809</v>
      </c>
      <c r="L367" s="56">
        <f t="shared" si="60"/>
        <v>157508.00252169723</v>
      </c>
      <c r="M367" s="56">
        <f t="shared" si="61"/>
        <v>424.06000678918491</v>
      </c>
      <c r="N367" s="56">
        <f t="shared" si="62"/>
        <v>1485.6439325077883</v>
      </c>
      <c r="O367" s="56">
        <f t="shared" si="56"/>
        <v>156446.41859597864</v>
      </c>
      <c r="U367" s="55" t="s">
        <v>809</v>
      </c>
      <c r="V367" s="56">
        <f t="shared" si="63"/>
        <v>118971.16220268146</v>
      </c>
      <c r="W367" s="56">
        <f t="shared" si="57"/>
        <v>320.30697516106551</v>
      </c>
      <c r="X367" s="56">
        <f t="shared" si="58"/>
        <v>1550.5978712377612</v>
      </c>
      <c r="Y367" s="56">
        <f t="shared" si="59"/>
        <v>117740.87130660476</v>
      </c>
    </row>
    <row r="368" spans="11:25">
      <c r="K368" s="55" t="s">
        <v>810</v>
      </c>
      <c r="L368" s="56">
        <f t="shared" si="60"/>
        <v>156446.41859597864</v>
      </c>
      <c r="M368" s="56">
        <f t="shared" si="61"/>
        <v>421.20189621994257</v>
      </c>
      <c r="N368" s="56">
        <f t="shared" si="62"/>
        <v>1485.6439325077883</v>
      </c>
      <c r="O368" s="56">
        <f t="shared" si="56"/>
        <v>155381.97655969081</v>
      </c>
      <c r="U368" s="55" t="s">
        <v>810</v>
      </c>
      <c r="V368" s="56">
        <f t="shared" si="63"/>
        <v>117740.87130660476</v>
      </c>
      <c r="W368" s="56">
        <f t="shared" si="57"/>
        <v>316.99465351778207</v>
      </c>
      <c r="X368" s="56">
        <f t="shared" si="58"/>
        <v>1550.5978712377612</v>
      </c>
      <c r="Y368" s="56">
        <f t="shared" si="59"/>
        <v>116507.2680888848</v>
      </c>
    </row>
    <row r="369" spans="11:25">
      <c r="K369" s="55" t="s">
        <v>811</v>
      </c>
      <c r="L369" s="56">
        <f t="shared" si="60"/>
        <v>155381.97655969081</v>
      </c>
      <c r="M369" s="56">
        <f t="shared" si="61"/>
        <v>418.33609073762915</v>
      </c>
      <c r="N369" s="56">
        <f t="shared" si="62"/>
        <v>1485.6439325077883</v>
      </c>
      <c r="O369" s="56">
        <f t="shared" si="56"/>
        <v>154314.66871792066</v>
      </c>
      <c r="U369" s="55" t="s">
        <v>811</v>
      </c>
      <c r="V369" s="56">
        <f t="shared" si="63"/>
        <v>116507.2680888848</v>
      </c>
      <c r="W369" s="56">
        <f t="shared" si="57"/>
        <v>313.67341408545911</v>
      </c>
      <c r="X369" s="56">
        <f t="shared" si="58"/>
        <v>1550.5978712377612</v>
      </c>
      <c r="Y369" s="56">
        <f t="shared" si="59"/>
        <v>115270.3436317325</v>
      </c>
    </row>
    <row r="370" spans="11:25">
      <c r="K370" s="55" t="s">
        <v>812</v>
      </c>
      <c r="L370" s="56">
        <f t="shared" si="60"/>
        <v>154314.66871792066</v>
      </c>
      <c r="M370" s="56">
        <f t="shared" si="61"/>
        <v>415.46256962517106</v>
      </c>
      <c r="N370" s="56">
        <f t="shared" si="62"/>
        <v>1485.6439325077883</v>
      </c>
      <c r="O370" s="56">
        <f t="shared" si="56"/>
        <v>153244.48735503806</v>
      </c>
      <c r="U370" s="55" t="s">
        <v>812</v>
      </c>
      <c r="V370" s="56">
        <f t="shared" si="63"/>
        <v>115270.3436317325</v>
      </c>
      <c r="W370" s="56">
        <f t="shared" si="57"/>
        <v>310.34323285466445</v>
      </c>
      <c r="X370" s="56">
        <f t="shared" si="58"/>
        <v>1550.5978712377612</v>
      </c>
      <c r="Y370" s="56">
        <f t="shared" si="59"/>
        <v>114030.0889933494</v>
      </c>
    </row>
    <row r="371" spans="11:25">
      <c r="K371" s="55" t="s">
        <v>813</v>
      </c>
      <c r="L371" s="56">
        <f t="shared" si="60"/>
        <v>153244.48735503806</v>
      </c>
      <c r="M371" s="56">
        <f t="shared" si="61"/>
        <v>412.58131210971789</v>
      </c>
      <c r="N371" s="56">
        <f t="shared" si="62"/>
        <v>1485.6439325077883</v>
      </c>
      <c r="O371" s="56">
        <f t="shared" si="56"/>
        <v>152171.42473463999</v>
      </c>
      <c r="U371" s="55" t="s">
        <v>813</v>
      </c>
      <c r="V371" s="56">
        <f t="shared" si="63"/>
        <v>114030.0889933494</v>
      </c>
      <c r="W371" s="56">
        <f t="shared" si="57"/>
        <v>307.00408575132536</v>
      </c>
      <c r="X371" s="56">
        <f t="shared" si="58"/>
        <v>1550.5978712377612</v>
      </c>
      <c r="Y371" s="56">
        <f t="shared" si="59"/>
        <v>112786.49520786297</v>
      </c>
    </row>
    <row r="372" spans="11:25">
      <c r="K372" s="55" t="s">
        <v>814</v>
      </c>
      <c r="L372" s="56">
        <f t="shared" si="60"/>
        <v>152171.42473463999</v>
      </c>
      <c r="M372" s="56">
        <f t="shared" si="61"/>
        <v>409.69229736249235</v>
      </c>
      <c r="N372" s="56">
        <f t="shared" si="62"/>
        <v>1485.6439325077883</v>
      </c>
      <c r="O372" s="56">
        <f t="shared" si="56"/>
        <v>151095.4730994947</v>
      </c>
      <c r="U372" s="55" t="s">
        <v>814</v>
      </c>
      <c r="V372" s="56">
        <f t="shared" si="63"/>
        <v>112786.49520786297</v>
      </c>
      <c r="W372" s="56">
        <f t="shared" si="57"/>
        <v>303.65594863655417</v>
      </c>
      <c r="X372" s="56">
        <f t="shared" si="58"/>
        <v>1550.5978712377612</v>
      </c>
      <c r="Y372" s="56">
        <f t="shared" si="59"/>
        <v>111539.55328526178</v>
      </c>
    </row>
    <row r="373" spans="11:25">
      <c r="K373" s="55" t="s">
        <v>815</v>
      </c>
      <c r="L373" s="56">
        <f t="shared" si="60"/>
        <v>151095.4730994947</v>
      </c>
      <c r="M373" s="56">
        <f t="shared" si="61"/>
        <v>406.79550449863962</v>
      </c>
      <c r="N373" s="56">
        <f t="shared" si="62"/>
        <v>1485.6439325077883</v>
      </c>
      <c r="O373" s="56">
        <f t="shared" si="56"/>
        <v>150016.62467148557</v>
      </c>
      <c r="U373" s="55" t="s">
        <v>815</v>
      </c>
      <c r="V373" s="56">
        <f t="shared" si="63"/>
        <v>111539.55328526178</v>
      </c>
      <c r="W373" s="56">
        <f t="shared" si="57"/>
        <v>300.29879730647406</v>
      </c>
      <c r="X373" s="56">
        <f t="shared" si="58"/>
        <v>1550.5978712377612</v>
      </c>
      <c r="Y373" s="56">
        <f t="shared" si="59"/>
        <v>110289.2542113305</v>
      </c>
    </row>
    <row r="374" spans="11:25">
      <c r="K374" s="55" t="s">
        <v>816</v>
      </c>
      <c r="L374" s="56">
        <f t="shared" si="60"/>
        <v>150016.62467148557</v>
      </c>
      <c r="M374" s="56">
        <f t="shared" si="61"/>
        <v>403.89091257707656</v>
      </c>
      <c r="N374" s="56">
        <f t="shared" si="62"/>
        <v>1485.6439325077883</v>
      </c>
      <c r="O374" s="56">
        <f t="shared" si="56"/>
        <v>148934.87165155486</v>
      </c>
      <c r="U374" s="55" t="s">
        <v>816</v>
      </c>
      <c r="V374" s="56">
        <f t="shared" si="63"/>
        <v>110289.2542113305</v>
      </c>
      <c r="W374" s="56">
        <f t="shared" si="57"/>
        <v>296.9326074920437</v>
      </c>
      <c r="X374" s="56">
        <f t="shared" si="58"/>
        <v>1550.5978712377612</v>
      </c>
      <c r="Y374" s="56">
        <f t="shared" si="59"/>
        <v>109035.58894758478</v>
      </c>
    </row>
    <row r="375" spans="11:25">
      <c r="K375" s="55" t="s">
        <v>817</v>
      </c>
      <c r="L375" s="56">
        <f t="shared" si="60"/>
        <v>148934.87165155486</v>
      </c>
      <c r="M375" s="56">
        <f t="shared" si="61"/>
        <v>400.97850060034006</v>
      </c>
      <c r="N375" s="56">
        <f t="shared" si="62"/>
        <v>1485.6439325077883</v>
      </c>
      <c r="O375" s="56">
        <f t="shared" si="56"/>
        <v>147850.20621964743</v>
      </c>
      <c r="U375" s="55" t="s">
        <v>817</v>
      </c>
      <c r="V375" s="56">
        <f t="shared" si="63"/>
        <v>109035.58894758478</v>
      </c>
      <c r="W375" s="56">
        <f t="shared" si="57"/>
        <v>293.55735485888215</v>
      </c>
      <c r="X375" s="56">
        <f t="shared" si="58"/>
        <v>1550.5978712377612</v>
      </c>
      <c r="Y375" s="56">
        <f t="shared" si="59"/>
        <v>107778.54843120591</v>
      </c>
    </row>
    <row r="376" spans="11:25">
      <c r="K376" s="55" t="s">
        <v>818</v>
      </c>
      <c r="L376" s="56">
        <f t="shared" si="60"/>
        <v>147850.20621964743</v>
      </c>
      <c r="M376" s="56">
        <f t="shared" si="61"/>
        <v>398.05824751443544</v>
      </c>
      <c r="N376" s="56">
        <f t="shared" si="62"/>
        <v>1485.6439325077883</v>
      </c>
      <c r="O376" s="56">
        <f t="shared" si="56"/>
        <v>146762.6205346541</v>
      </c>
      <c r="U376" s="55" t="s">
        <v>818</v>
      </c>
      <c r="V376" s="56">
        <f t="shared" si="63"/>
        <v>107778.54843120591</v>
      </c>
      <c r="W376" s="56">
        <f t="shared" si="57"/>
        <v>290.17301500709289</v>
      </c>
      <c r="X376" s="56">
        <f t="shared" si="58"/>
        <v>1550.5978712377612</v>
      </c>
      <c r="Y376" s="56">
        <f t="shared" si="59"/>
        <v>106518.12357497525</v>
      </c>
    </row>
    <row r="377" spans="11:25">
      <c r="K377" s="55" t="s">
        <v>819</v>
      </c>
      <c r="L377" s="56">
        <f t="shared" si="60"/>
        <v>146762.6205346541</v>
      </c>
      <c r="M377" s="56">
        <f t="shared" si="61"/>
        <v>395.13013220868413</v>
      </c>
      <c r="N377" s="56">
        <f t="shared" si="62"/>
        <v>1485.6439325077883</v>
      </c>
      <c r="O377" s="56">
        <f t="shared" si="56"/>
        <v>145672.10673435501</v>
      </c>
      <c r="U377" s="55" t="s">
        <v>819</v>
      </c>
      <c r="V377" s="56">
        <f t="shared" si="63"/>
        <v>106518.12357497525</v>
      </c>
      <c r="W377" s="56">
        <f t="shared" si="57"/>
        <v>286.77956347108727</v>
      </c>
      <c r="X377" s="56">
        <f t="shared" si="58"/>
        <v>1550.5978712377612</v>
      </c>
      <c r="Y377" s="56">
        <f t="shared" si="59"/>
        <v>105254.30526720859</v>
      </c>
    </row>
    <row r="378" spans="11:25">
      <c r="K378" s="55" t="s">
        <v>820</v>
      </c>
      <c r="L378" s="56">
        <f t="shared" si="60"/>
        <v>145672.10673435501</v>
      </c>
      <c r="M378" s="56">
        <f t="shared" si="61"/>
        <v>392.19413351557125</v>
      </c>
      <c r="N378" s="56">
        <f t="shared" si="62"/>
        <v>1485.6439325077883</v>
      </c>
      <c r="O378" s="56">
        <f t="shared" si="56"/>
        <v>144578.65693536279</v>
      </c>
      <c r="U378" s="55" t="s">
        <v>820</v>
      </c>
      <c r="V378" s="56">
        <f t="shared" si="63"/>
        <v>105254.30526720859</v>
      </c>
      <c r="W378" s="56">
        <f t="shared" si="57"/>
        <v>283.37697571940777</v>
      </c>
      <c r="X378" s="56">
        <f t="shared" si="58"/>
        <v>1550.5978712377612</v>
      </c>
      <c r="Y378" s="56">
        <f t="shared" si="59"/>
        <v>103987.08437169025</v>
      </c>
    </row>
    <row r="379" spans="11:25">
      <c r="K379" s="55" t="s">
        <v>821</v>
      </c>
      <c r="L379" s="56">
        <f t="shared" si="60"/>
        <v>144578.65693536279</v>
      </c>
      <c r="M379" s="56">
        <f t="shared" si="61"/>
        <v>389.25023021059218</v>
      </c>
      <c r="N379" s="56">
        <f t="shared" si="62"/>
        <v>1485.6439325077883</v>
      </c>
      <c r="O379" s="56">
        <f t="shared" si="56"/>
        <v>143482.26323306561</v>
      </c>
      <c r="U379" s="55" t="s">
        <v>821</v>
      </c>
      <c r="V379" s="56">
        <f t="shared" si="63"/>
        <v>103987.08437169025</v>
      </c>
      <c r="W379" s="56">
        <f t="shared" si="57"/>
        <v>279.96522715455069</v>
      </c>
      <c r="X379" s="56">
        <f t="shared" si="58"/>
        <v>1550.5978712377612</v>
      </c>
      <c r="Y379" s="56">
        <f t="shared" si="59"/>
        <v>102716.45172760704</v>
      </c>
    </row>
    <row r="380" spans="11:25">
      <c r="K380" s="55" t="s">
        <v>822</v>
      </c>
      <c r="L380" s="56">
        <f t="shared" si="60"/>
        <v>143482.26323306561</v>
      </c>
      <c r="M380" s="56">
        <f t="shared" si="61"/>
        <v>386.29840101209976</v>
      </c>
      <c r="N380" s="56">
        <f t="shared" si="62"/>
        <v>1485.6439325077883</v>
      </c>
      <c r="O380" s="56">
        <f t="shared" si="56"/>
        <v>142382.91770156991</v>
      </c>
      <c r="U380" s="55" t="s">
        <v>822</v>
      </c>
      <c r="V380" s="56">
        <f t="shared" si="63"/>
        <v>102716.45172760704</v>
      </c>
      <c r="W380" s="56">
        <f t="shared" si="57"/>
        <v>276.54429311278824</v>
      </c>
      <c r="X380" s="56">
        <f t="shared" si="58"/>
        <v>1550.5978712377612</v>
      </c>
      <c r="Y380" s="56">
        <f t="shared" si="59"/>
        <v>101442.39814948208</v>
      </c>
    </row>
    <row r="381" spans="11:25">
      <c r="K381" s="55" t="s">
        <v>823</v>
      </c>
      <c r="L381" s="56">
        <f t="shared" si="60"/>
        <v>142382.91770156991</v>
      </c>
      <c r="M381" s="56">
        <f t="shared" si="61"/>
        <v>383.33862458114982</v>
      </c>
      <c r="N381" s="56">
        <f t="shared" si="62"/>
        <v>1485.6439325077883</v>
      </c>
      <c r="O381" s="56">
        <f t="shared" si="56"/>
        <v>141280.61239364327</v>
      </c>
      <c r="U381" s="55" t="s">
        <v>823</v>
      </c>
      <c r="V381" s="56">
        <f t="shared" si="63"/>
        <v>101442.39814948208</v>
      </c>
      <c r="W381" s="56">
        <f t="shared" si="57"/>
        <v>273.11414886399024</v>
      </c>
      <c r="X381" s="56">
        <f t="shared" si="58"/>
        <v>1550.5978712377612</v>
      </c>
      <c r="Y381" s="56">
        <f t="shared" si="59"/>
        <v>100164.91442710831</v>
      </c>
    </row>
    <row r="382" spans="11:25">
      <c r="K382" s="55" t="s">
        <v>824</v>
      </c>
      <c r="L382" s="56">
        <f t="shared" si="60"/>
        <v>141280.61239364327</v>
      </c>
      <c r="M382" s="56">
        <f t="shared" si="61"/>
        <v>380.37087952134732</v>
      </c>
      <c r="N382" s="56">
        <f t="shared" si="62"/>
        <v>1485.6439325077883</v>
      </c>
      <c r="O382" s="56">
        <f t="shared" si="56"/>
        <v>140175.33934065685</v>
      </c>
      <c r="U382" s="55" t="s">
        <v>824</v>
      </c>
      <c r="V382" s="56">
        <f t="shared" si="63"/>
        <v>100164.91442710831</v>
      </c>
      <c r="W382" s="56">
        <f t="shared" si="57"/>
        <v>269.67476961144547</v>
      </c>
      <c r="X382" s="56">
        <f t="shared" si="58"/>
        <v>1550.5978712377612</v>
      </c>
      <c r="Y382" s="56">
        <f t="shared" si="59"/>
        <v>98883.991325481999</v>
      </c>
    </row>
    <row r="383" spans="11:25">
      <c r="K383" s="55" t="s">
        <v>825</v>
      </c>
      <c r="L383" s="56">
        <f t="shared" si="60"/>
        <v>140175.33934065685</v>
      </c>
      <c r="M383" s="56">
        <f t="shared" si="61"/>
        <v>377.39514437869155</v>
      </c>
      <c r="N383" s="56">
        <f t="shared" si="62"/>
        <v>1485.6439325077883</v>
      </c>
      <c r="O383" s="56">
        <f t="shared" si="56"/>
        <v>139067.09055252775</v>
      </c>
      <c r="U383" s="55" t="s">
        <v>825</v>
      </c>
      <c r="V383" s="56">
        <f t="shared" si="63"/>
        <v>98883.991325481999</v>
      </c>
      <c r="W383" s="56">
        <f t="shared" si="57"/>
        <v>266.22613049168234</v>
      </c>
      <c r="X383" s="56">
        <f t="shared" si="58"/>
        <v>1550.5978712377612</v>
      </c>
      <c r="Y383" s="56">
        <f t="shared" si="59"/>
        <v>97599.619584735919</v>
      </c>
    </row>
    <row r="384" spans="11:25">
      <c r="K384" s="55" t="s">
        <v>826</v>
      </c>
      <c r="L384" s="56">
        <f t="shared" si="60"/>
        <v>139067.09055252775</v>
      </c>
      <c r="M384" s="56">
        <f t="shared" si="61"/>
        <v>374.41139764142093</v>
      </c>
      <c r="N384" s="56">
        <f t="shared" si="62"/>
        <v>1485.6439325077883</v>
      </c>
      <c r="O384" s="56">
        <f t="shared" si="56"/>
        <v>137955.85801766138</v>
      </c>
      <c r="U384" s="55" t="s">
        <v>826</v>
      </c>
      <c r="V384" s="56">
        <f t="shared" si="63"/>
        <v>97599.619584735919</v>
      </c>
      <c r="W384" s="56">
        <f t="shared" si="57"/>
        <v>262.76820657428902</v>
      </c>
      <c r="X384" s="56">
        <f t="shared" si="58"/>
        <v>1550.5978712377612</v>
      </c>
      <c r="Y384" s="56">
        <f t="shared" si="59"/>
        <v>96311.78992007245</v>
      </c>
    </row>
    <row r="385" spans="11:25">
      <c r="K385" s="55" t="s">
        <v>827</v>
      </c>
      <c r="L385" s="56">
        <f t="shared" si="60"/>
        <v>137955.85801766138</v>
      </c>
      <c r="M385" s="56">
        <f t="shared" si="61"/>
        <v>371.41961773985759</v>
      </c>
      <c r="N385" s="56">
        <f t="shared" si="62"/>
        <v>1485.6439325077883</v>
      </c>
      <c r="O385" s="56">
        <f t="shared" si="56"/>
        <v>136841.63370289345</v>
      </c>
      <c r="U385" s="55" t="s">
        <v>827</v>
      </c>
      <c r="V385" s="56">
        <f t="shared" si="63"/>
        <v>96311.78992007245</v>
      </c>
      <c r="W385" s="56">
        <f t="shared" si="57"/>
        <v>259.30097286173356</v>
      </c>
      <c r="X385" s="56">
        <f t="shared" si="58"/>
        <v>1550.5978712377612</v>
      </c>
      <c r="Y385" s="56">
        <f t="shared" si="59"/>
        <v>95020.493021696428</v>
      </c>
    </row>
    <row r="386" spans="11:25">
      <c r="K386" s="55" t="s">
        <v>828</v>
      </c>
      <c r="L386" s="56">
        <f t="shared" si="60"/>
        <v>136841.63370289345</v>
      </c>
      <c r="M386" s="56">
        <f t="shared" si="61"/>
        <v>368.41978304625167</v>
      </c>
      <c r="N386" s="56">
        <f t="shared" si="62"/>
        <v>1485.6439325077883</v>
      </c>
      <c r="O386" s="56">
        <f t="shared" si="56"/>
        <v>135724.40955343193</v>
      </c>
      <c r="U386" s="55" t="s">
        <v>828</v>
      </c>
      <c r="V386" s="56">
        <f t="shared" si="63"/>
        <v>95020.493021696428</v>
      </c>
      <c r="W386" s="56">
        <f t="shared" si="57"/>
        <v>255.82440428918272</v>
      </c>
      <c r="X386" s="56">
        <f t="shared" si="58"/>
        <v>1550.5978712377612</v>
      </c>
      <c r="Y386" s="56">
        <f t="shared" si="59"/>
        <v>93725.719554747862</v>
      </c>
    </row>
    <row r="387" spans="11:25">
      <c r="K387" s="55" t="s">
        <v>829</v>
      </c>
      <c r="L387" s="56">
        <f t="shared" si="60"/>
        <v>135724.40955343193</v>
      </c>
      <c r="M387" s="56">
        <f t="shared" si="61"/>
        <v>365.41187187462447</v>
      </c>
      <c r="N387" s="56">
        <f t="shared" si="62"/>
        <v>1485.6439325077883</v>
      </c>
      <c r="O387" s="56">
        <f t="shared" si="56"/>
        <v>134604.17749279877</v>
      </c>
      <c r="U387" s="55" t="s">
        <v>829</v>
      </c>
      <c r="V387" s="56">
        <f t="shared" si="63"/>
        <v>93725.719554747862</v>
      </c>
      <c r="W387" s="56">
        <f t="shared" si="57"/>
        <v>252.3384757243212</v>
      </c>
      <c r="X387" s="56">
        <f t="shared" si="58"/>
        <v>1550.5978712377612</v>
      </c>
      <c r="Y387" s="56">
        <f t="shared" si="59"/>
        <v>92427.460159234426</v>
      </c>
    </row>
    <row r="388" spans="11:25">
      <c r="K388" s="55" t="s">
        <v>830</v>
      </c>
      <c r="L388" s="56">
        <f t="shared" si="60"/>
        <v>134604.17749279877</v>
      </c>
      <c r="M388" s="56">
        <f t="shared" si="61"/>
        <v>362.3958624806121</v>
      </c>
      <c r="N388" s="56">
        <f t="shared" si="62"/>
        <v>1485.6439325077883</v>
      </c>
      <c r="O388" s="56">
        <f t="shared" si="56"/>
        <v>133480.92942277162</v>
      </c>
      <c r="U388" s="55" t="s">
        <v>830</v>
      </c>
      <c r="V388" s="56">
        <f t="shared" si="63"/>
        <v>92427.460159234426</v>
      </c>
      <c r="W388" s="56">
        <f t="shared" si="57"/>
        <v>248.84316196716964</v>
      </c>
      <c r="X388" s="56">
        <f t="shared" si="58"/>
        <v>1550.5978712377612</v>
      </c>
      <c r="Y388" s="56">
        <f t="shared" si="59"/>
        <v>91125.705449963847</v>
      </c>
    </row>
    <row r="389" spans="11:25">
      <c r="K389" s="55" t="s">
        <v>831</v>
      </c>
      <c r="L389" s="56">
        <f t="shared" si="60"/>
        <v>133480.92942277162</v>
      </c>
      <c r="M389" s="56">
        <f t="shared" si="61"/>
        <v>359.37173306130825</v>
      </c>
      <c r="N389" s="56">
        <f t="shared" si="62"/>
        <v>1485.6439325077883</v>
      </c>
      <c r="O389" s="56">
        <f t="shared" si="56"/>
        <v>132354.65722332514</v>
      </c>
      <c r="U389" s="55" t="s">
        <v>831</v>
      </c>
      <c r="V389" s="56">
        <f t="shared" si="63"/>
        <v>91125.705449963847</v>
      </c>
      <c r="W389" s="56">
        <f t="shared" si="57"/>
        <v>245.33843774990268</v>
      </c>
      <c r="X389" s="56">
        <f t="shared" si="58"/>
        <v>1550.5978712377612</v>
      </c>
      <c r="Y389" s="56">
        <f t="shared" si="59"/>
        <v>89820.446016475995</v>
      </c>
    </row>
    <row r="390" spans="11:25">
      <c r="K390" s="55" t="s">
        <v>832</v>
      </c>
      <c r="L390" s="56">
        <f t="shared" si="60"/>
        <v>132354.65722332514</v>
      </c>
      <c r="M390" s="56">
        <f t="shared" si="61"/>
        <v>356.33946175510619</v>
      </c>
      <c r="N390" s="56">
        <f t="shared" si="62"/>
        <v>1485.6439325077883</v>
      </c>
      <c r="O390" s="56">
        <f t="shared" si="56"/>
        <v>131225.35275257245</v>
      </c>
      <c r="U390" s="55" t="s">
        <v>832</v>
      </c>
      <c r="V390" s="56">
        <f t="shared" si="63"/>
        <v>89820.446016475995</v>
      </c>
      <c r="W390" s="56">
        <f t="shared" si="57"/>
        <v>241.82427773666618</v>
      </c>
      <c r="X390" s="56">
        <f t="shared" si="58"/>
        <v>1550.5978712377612</v>
      </c>
      <c r="Y390" s="56">
        <f t="shared" si="59"/>
        <v>88511.672422974909</v>
      </c>
    </row>
    <row r="391" spans="11:25">
      <c r="K391" s="55" t="s">
        <v>833</v>
      </c>
      <c r="L391" s="56">
        <f t="shared" si="60"/>
        <v>131225.35275257245</v>
      </c>
      <c r="M391" s="56">
        <f t="shared" si="61"/>
        <v>353.29902664154127</v>
      </c>
      <c r="N391" s="56">
        <f t="shared" si="62"/>
        <v>1485.6439325077883</v>
      </c>
      <c r="O391" s="56">
        <f t="shared" si="56"/>
        <v>130093.00784670618</v>
      </c>
      <c r="U391" s="55" t="s">
        <v>833</v>
      </c>
      <c r="V391" s="56">
        <f t="shared" si="63"/>
        <v>88511.672422974909</v>
      </c>
      <c r="W391" s="56">
        <f t="shared" si="57"/>
        <v>238.30065652339403</v>
      </c>
      <c r="X391" s="56">
        <f t="shared" si="58"/>
        <v>1550.5978712377612</v>
      </c>
      <c r="Y391" s="56">
        <f t="shared" si="59"/>
        <v>87199.37520826055</v>
      </c>
    </row>
    <row r="392" spans="11:25">
      <c r="K392" s="55" t="s">
        <v>834</v>
      </c>
      <c r="L392" s="56">
        <f t="shared" si="60"/>
        <v>130093.00784670618</v>
      </c>
      <c r="M392" s="56">
        <f t="shared" si="61"/>
        <v>350.25040574113206</v>
      </c>
      <c r="N392" s="56">
        <f t="shared" si="62"/>
        <v>1485.6439325077883</v>
      </c>
      <c r="O392" s="56">
        <f t="shared" si="56"/>
        <v>128957.61431993952</v>
      </c>
      <c r="U392" s="55" t="s">
        <v>834</v>
      </c>
      <c r="V392" s="56">
        <f t="shared" si="63"/>
        <v>87199.37520826055</v>
      </c>
      <c r="W392" s="56">
        <f t="shared" si="57"/>
        <v>234.76754863762457</v>
      </c>
      <c r="X392" s="56">
        <f t="shared" si="58"/>
        <v>1550.5978712377612</v>
      </c>
      <c r="Y392" s="56">
        <f t="shared" si="59"/>
        <v>85883.54488566042</v>
      </c>
    </row>
    <row r="393" spans="11:25">
      <c r="K393" s="55" t="s">
        <v>835</v>
      </c>
      <c r="L393" s="56">
        <f t="shared" si="60"/>
        <v>128957.61431993952</v>
      </c>
      <c r="M393" s="56">
        <f t="shared" si="61"/>
        <v>347.19357701522182</v>
      </c>
      <c r="N393" s="56">
        <f t="shared" si="62"/>
        <v>1485.6439325077883</v>
      </c>
      <c r="O393" s="56">
        <f t="shared" si="56"/>
        <v>127819.16396444694</v>
      </c>
      <c r="U393" s="55" t="s">
        <v>835</v>
      </c>
      <c r="V393" s="56">
        <f t="shared" si="63"/>
        <v>85883.54488566042</v>
      </c>
      <c r="W393" s="56">
        <f t="shared" si="57"/>
        <v>231.22492853831653</v>
      </c>
      <c r="X393" s="56">
        <f t="shared" si="58"/>
        <v>1550.5978712377612</v>
      </c>
      <c r="Y393" s="56">
        <f t="shared" si="59"/>
        <v>84564.17194296098</v>
      </c>
    </row>
    <row r="394" spans="11:25">
      <c r="K394" s="55" t="s">
        <v>836</v>
      </c>
      <c r="L394" s="56">
        <f t="shared" si="60"/>
        <v>127819.16396444694</v>
      </c>
      <c r="M394" s="56">
        <f t="shared" si="61"/>
        <v>344.12851836581871</v>
      </c>
      <c r="N394" s="56">
        <f t="shared" si="62"/>
        <v>1485.6439325077883</v>
      </c>
      <c r="O394" s="56">
        <f t="shared" si="56"/>
        <v>126677.64855030496</v>
      </c>
      <c r="U394" s="55" t="s">
        <v>836</v>
      </c>
      <c r="V394" s="56">
        <f t="shared" si="63"/>
        <v>84564.17194296098</v>
      </c>
      <c r="W394" s="56">
        <f t="shared" si="57"/>
        <v>227.67277061566421</v>
      </c>
      <c r="X394" s="56">
        <f t="shared" si="58"/>
        <v>1550.5978712377612</v>
      </c>
      <c r="Y394" s="56">
        <f t="shared" si="59"/>
        <v>83241.246842338893</v>
      </c>
    </row>
    <row r="395" spans="11:25">
      <c r="K395" s="55" t="s">
        <v>837</v>
      </c>
      <c r="L395" s="56">
        <f t="shared" si="60"/>
        <v>126677.64855030496</v>
      </c>
      <c r="M395" s="56">
        <f t="shared" si="61"/>
        <v>341.05520763543649</v>
      </c>
      <c r="N395" s="56">
        <f t="shared" si="62"/>
        <v>1485.6439325077883</v>
      </c>
      <c r="O395" s="56">
        <f t="shared" si="56"/>
        <v>125533.0598254326</v>
      </c>
      <c r="U395" s="55" t="s">
        <v>837</v>
      </c>
      <c r="V395" s="56">
        <f t="shared" si="63"/>
        <v>83241.246842338893</v>
      </c>
      <c r="W395" s="56">
        <f t="shared" si="57"/>
        <v>224.11104919091244</v>
      </c>
      <c r="X395" s="56">
        <f t="shared" si="58"/>
        <v>1550.5978712377612</v>
      </c>
      <c r="Y395" s="56">
        <f t="shared" si="59"/>
        <v>81914.760020292044</v>
      </c>
    </row>
    <row r="396" spans="11:25">
      <c r="K396" s="55" t="s">
        <v>838</v>
      </c>
      <c r="L396" s="56">
        <f t="shared" si="60"/>
        <v>125533.0598254326</v>
      </c>
      <c r="M396" s="56">
        <f t="shared" si="61"/>
        <v>337.97362260693399</v>
      </c>
      <c r="N396" s="56">
        <f t="shared" si="62"/>
        <v>1485.6439325077883</v>
      </c>
      <c r="O396" s="56">
        <f t="shared" si="56"/>
        <v>124385.38951553174</v>
      </c>
      <c r="U396" s="55" t="s">
        <v>838</v>
      </c>
      <c r="V396" s="56">
        <f t="shared" si="63"/>
        <v>81914.760020292044</v>
      </c>
      <c r="W396" s="56">
        <f t="shared" si="57"/>
        <v>220.53973851617093</v>
      </c>
      <c r="X396" s="56">
        <f t="shared" si="58"/>
        <v>1550.5978712377612</v>
      </c>
      <c r="Y396" s="56">
        <f t="shared" si="59"/>
        <v>80584.701887570467</v>
      </c>
    </row>
    <row r="397" spans="11:25">
      <c r="K397" s="55" t="s">
        <v>839</v>
      </c>
      <c r="L397" s="56">
        <f t="shared" si="60"/>
        <v>124385.38951553174</v>
      </c>
      <c r="M397" s="56">
        <f t="shared" si="61"/>
        <v>334.88374100335471</v>
      </c>
      <c r="N397" s="56">
        <f t="shared" si="62"/>
        <v>1485.6439325077883</v>
      </c>
      <c r="O397" s="56">
        <f t="shared" ref="O397:O460" si="64">L397+M397-N397</f>
        <v>123234.62932402731</v>
      </c>
      <c r="U397" s="55" t="s">
        <v>839</v>
      </c>
      <c r="V397" s="56">
        <f t="shared" si="63"/>
        <v>80584.701887570467</v>
      </c>
      <c r="W397" s="56">
        <f t="shared" ref="W397:W460" si="65">V397*V$7</f>
        <v>216.95881277422819</v>
      </c>
      <c r="X397" s="56">
        <f t="shared" ref="X397:X460" si="66">V$9</f>
        <v>1550.5978712377612</v>
      </c>
      <c r="Y397" s="56">
        <f t="shared" ref="Y397:Y460" si="67">V397+W397-X397</f>
        <v>79251.062829106944</v>
      </c>
    </row>
    <row r="398" spans="11:25">
      <c r="K398" s="55" t="s">
        <v>840</v>
      </c>
      <c r="L398" s="56">
        <f t="shared" ref="L398:L461" si="68">O397</f>
        <v>123234.62932402731</v>
      </c>
      <c r="M398" s="56">
        <f t="shared" ref="M398:M461" si="69">L398*L$7</f>
        <v>331.78554048776584</v>
      </c>
      <c r="N398" s="56">
        <f t="shared" ref="N398:N461" si="70">L$9</f>
        <v>1485.6439325077883</v>
      </c>
      <c r="O398" s="56">
        <f t="shared" si="64"/>
        <v>122080.77093200728</v>
      </c>
      <c r="U398" s="55" t="s">
        <v>840</v>
      </c>
      <c r="V398" s="56">
        <f t="shared" ref="V398:V461" si="71">Y397</f>
        <v>79251.062829106944</v>
      </c>
      <c r="W398" s="56">
        <f t="shared" si="65"/>
        <v>213.36824607836488</v>
      </c>
      <c r="X398" s="56">
        <f t="shared" si="66"/>
        <v>1550.5978712377612</v>
      </c>
      <c r="Y398" s="56">
        <f t="shared" si="67"/>
        <v>77913.83320394755</v>
      </c>
    </row>
    <row r="399" spans="11:25">
      <c r="K399" s="55" t="s">
        <v>841</v>
      </c>
      <c r="L399" s="56">
        <f t="shared" si="68"/>
        <v>122080.77093200728</v>
      </c>
      <c r="M399" s="56">
        <f t="shared" si="69"/>
        <v>328.67899866309654</v>
      </c>
      <c r="N399" s="56">
        <f t="shared" si="70"/>
        <v>1485.6439325077883</v>
      </c>
      <c r="O399" s="56">
        <f t="shared" si="64"/>
        <v>120923.80599816257</v>
      </c>
      <c r="U399" s="55" t="s">
        <v>841</v>
      </c>
      <c r="V399" s="56">
        <f t="shared" si="71"/>
        <v>77913.83320394755</v>
      </c>
      <c r="W399" s="56">
        <f t="shared" si="65"/>
        <v>209.7680124721665</v>
      </c>
      <c r="X399" s="56">
        <f t="shared" si="66"/>
        <v>1550.5978712377612</v>
      </c>
      <c r="Y399" s="56">
        <f t="shared" si="67"/>
        <v>76573.003345181962</v>
      </c>
    </row>
    <row r="400" spans="11:25">
      <c r="K400" s="55" t="s">
        <v>842</v>
      </c>
      <c r="L400" s="56">
        <f t="shared" si="68"/>
        <v>120923.80599816257</v>
      </c>
      <c r="M400" s="56">
        <f t="shared" si="69"/>
        <v>325.56409307197617</v>
      </c>
      <c r="N400" s="56">
        <f t="shared" si="70"/>
        <v>1485.6439325077883</v>
      </c>
      <c r="O400" s="56">
        <f t="shared" si="64"/>
        <v>119763.72615872676</v>
      </c>
      <c r="U400" s="55" t="s">
        <v>842</v>
      </c>
      <c r="V400" s="56">
        <f t="shared" si="71"/>
        <v>76573.003345181962</v>
      </c>
      <c r="W400" s="56">
        <f t="shared" si="65"/>
        <v>206.15808592933607</v>
      </c>
      <c r="X400" s="56">
        <f t="shared" si="66"/>
        <v>1550.5978712377612</v>
      </c>
      <c r="Y400" s="56">
        <f t="shared" si="67"/>
        <v>75228.563559873539</v>
      </c>
    </row>
    <row r="401" spans="11:25">
      <c r="K401" s="55" t="s">
        <v>843</v>
      </c>
      <c r="L401" s="56">
        <f t="shared" si="68"/>
        <v>119763.72615872676</v>
      </c>
      <c r="M401" s="56">
        <f t="shared" si="69"/>
        <v>322.44080119657207</v>
      </c>
      <c r="N401" s="56">
        <f t="shared" si="70"/>
        <v>1485.6439325077883</v>
      </c>
      <c r="O401" s="56">
        <f t="shared" si="64"/>
        <v>118600.52302741553</v>
      </c>
      <c r="U401" s="55" t="s">
        <v>843</v>
      </c>
      <c r="V401" s="56">
        <f t="shared" si="71"/>
        <v>75228.563559873539</v>
      </c>
      <c r="W401" s="56">
        <f t="shared" si="65"/>
        <v>202.53844035350571</v>
      </c>
      <c r="X401" s="56">
        <f t="shared" si="66"/>
        <v>1550.5978712377612</v>
      </c>
      <c r="Y401" s="56">
        <f t="shared" si="67"/>
        <v>73880.504128989283</v>
      </c>
    </row>
    <row r="402" spans="11:25">
      <c r="K402" s="55" t="s">
        <v>844</v>
      </c>
      <c r="L402" s="56">
        <f t="shared" si="68"/>
        <v>118600.52302741553</v>
      </c>
      <c r="M402" s="56">
        <f t="shared" si="69"/>
        <v>319.30910045842649</v>
      </c>
      <c r="N402" s="56">
        <f t="shared" si="70"/>
        <v>1485.6439325077883</v>
      </c>
      <c r="O402" s="56">
        <f t="shared" si="64"/>
        <v>117434.18819536617</v>
      </c>
      <c r="U402" s="55" t="s">
        <v>844</v>
      </c>
      <c r="V402" s="56">
        <f t="shared" si="71"/>
        <v>73880.504128989283</v>
      </c>
      <c r="W402" s="56">
        <f t="shared" si="65"/>
        <v>198.9090495780481</v>
      </c>
      <c r="X402" s="56">
        <f t="shared" si="66"/>
        <v>1550.5978712377612</v>
      </c>
      <c r="Y402" s="56">
        <f t="shared" si="67"/>
        <v>72528.815307329583</v>
      </c>
    </row>
    <row r="403" spans="11:25">
      <c r="K403" s="55" t="s">
        <v>845</v>
      </c>
      <c r="L403" s="56">
        <f t="shared" si="68"/>
        <v>117434.18819536617</v>
      </c>
      <c r="M403" s="56">
        <f t="shared" si="69"/>
        <v>316.16896821829357</v>
      </c>
      <c r="N403" s="56">
        <f t="shared" si="70"/>
        <v>1485.6439325077883</v>
      </c>
      <c r="O403" s="56">
        <f t="shared" si="64"/>
        <v>116264.71323107666</v>
      </c>
      <c r="U403" s="55" t="s">
        <v>845</v>
      </c>
      <c r="V403" s="56">
        <f t="shared" si="71"/>
        <v>72528.815307329583</v>
      </c>
      <c r="W403" s="56">
        <f t="shared" si="65"/>
        <v>195.26988736588737</v>
      </c>
      <c r="X403" s="56">
        <f t="shared" si="66"/>
        <v>1550.5978712377612</v>
      </c>
      <c r="Y403" s="56">
        <f t="shared" si="67"/>
        <v>71173.48732345771</v>
      </c>
    </row>
    <row r="404" spans="11:25">
      <c r="K404" s="55" t="s">
        <v>846</v>
      </c>
      <c r="L404" s="56">
        <f t="shared" si="68"/>
        <v>116264.71323107666</v>
      </c>
      <c r="M404" s="56">
        <f t="shared" si="69"/>
        <v>313.02038177597564</v>
      </c>
      <c r="N404" s="56">
        <f t="shared" si="70"/>
        <v>1485.6439325077883</v>
      </c>
      <c r="O404" s="56">
        <f t="shared" si="64"/>
        <v>115092.08968034484</v>
      </c>
      <c r="U404" s="55" t="s">
        <v>846</v>
      </c>
      <c r="V404" s="56">
        <f t="shared" si="71"/>
        <v>71173.48732345771</v>
      </c>
      <c r="W404" s="56">
        <f t="shared" si="65"/>
        <v>191.62092740930925</v>
      </c>
      <c r="X404" s="56">
        <f t="shared" si="66"/>
        <v>1550.5978712377612</v>
      </c>
      <c r="Y404" s="56">
        <f t="shared" si="67"/>
        <v>69814.510379629268</v>
      </c>
    </row>
    <row r="405" spans="11:25">
      <c r="K405" s="55" t="s">
        <v>847</v>
      </c>
      <c r="L405" s="56">
        <f t="shared" si="68"/>
        <v>115092.08968034484</v>
      </c>
      <c r="M405" s="56">
        <f t="shared" si="69"/>
        <v>309.86331837015922</v>
      </c>
      <c r="N405" s="56">
        <f t="shared" si="70"/>
        <v>1485.6439325077883</v>
      </c>
      <c r="O405" s="56">
        <f t="shared" si="64"/>
        <v>113916.30906620721</v>
      </c>
      <c r="U405" s="55" t="s">
        <v>847</v>
      </c>
      <c r="V405" s="56">
        <f t="shared" si="71"/>
        <v>69814.510379629268</v>
      </c>
      <c r="W405" s="56">
        <f t="shared" si="65"/>
        <v>187.96214332977112</v>
      </c>
      <c r="X405" s="56">
        <f t="shared" si="66"/>
        <v>1550.5978712377612</v>
      </c>
      <c r="Y405" s="56">
        <f t="shared" si="67"/>
        <v>68451.874651721286</v>
      </c>
    </row>
    <row r="406" spans="11:25">
      <c r="K406" s="55" t="s">
        <v>848</v>
      </c>
      <c r="L406" s="56">
        <f t="shared" si="68"/>
        <v>113916.30906620721</v>
      </c>
      <c r="M406" s="56">
        <f t="shared" si="69"/>
        <v>306.69775517825019</v>
      </c>
      <c r="N406" s="56">
        <f t="shared" si="70"/>
        <v>1485.6439325077883</v>
      </c>
      <c r="O406" s="56">
        <f t="shared" si="64"/>
        <v>112737.36288887766</v>
      </c>
      <c r="U406" s="55" t="s">
        <v>848</v>
      </c>
      <c r="V406" s="56">
        <f t="shared" si="71"/>
        <v>68451.874651721286</v>
      </c>
      <c r="W406" s="56">
        <f t="shared" si="65"/>
        <v>184.29350867771117</v>
      </c>
      <c r="X406" s="56">
        <f t="shared" si="66"/>
        <v>1550.5978712377612</v>
      </c>
      <c r="Y406" s="56">
        <f t="shared" si="67"/>
        <v>67085.570289161245</v>
      </c>
    </row>
    <row r="407" spans="11:25">
      <c r="K407" s="55" t="s">
        <v>849</v>
      </c>
      <c r="L407" s="56">
        <f t="shared" si="68"/>
        <v>112737.36288887766</v>
      </c>
      <c r="M407" s="56">
        <f t="shared" si="69"/>
        <v>303.52366931620912</v>
      </c>
      <c r="N407" s="56">
        <f t="shared" si="70"/>
        <v>1485.6439325077883</v>
      </c>
      <c r="O407" s="56">
        <f t="shared" si="64"/>
        <v>111555.24262568608</v>
      </c>
      <c r="U407" s="55" t="s">
        <v>849</v>
      </c>
      <c r="V407" s="56">
        <f t="shared" si="71"/>
        <v>67085.570289161245</v>
      </c>
      <c r="W407" s="56">
        <f t="shared" si="65"/>
        <v>180.61499693235723</v>
      </c>
      <c r="X407" s="56">
        <f t="shared" si="66"/>
        <v>1550.5978712377612</v>
      </c>
      <c r="Y407" s="56">
        <f t="shared" si="67"/>
        <v>65715.587414855851</v>
      </c>
    </row>
    <row r="408" spans="11:25">
      <c r="K408" s="55" t="s">
        <v>850</v>
      </c>
      <c r="L408" s="56">
        <f t="shared" si="68"/>
        <v>111555.24262568608</v>
      </c>
      <c r="M408" s="56">
        <f t="shared" si="69"/>
        <v>300.3410378383856</v>
      </c>
      <c r="N408" s="56">
        <f t="shared" si="70"/>
        <v>1485.6439325077883</v>
      </c>
      <c r="O408" s="56">
        <f t="shared" si="64"/>
        <v>110369.93973101667</v>
      </c>
      <c r="U408" s="55" t="s">
        <v>850</v>
      </c>
      <c r="V408" s="56">
        <f t="shared" si="71"/>
        <v>65715.587414855851</v>
      </c>
      <c r="W408" s="56">
        <f t="shared" si="65"/>
        <v>176.926581501535</v>
      </c>
      <c r="X408" s="56">
        <f t="shared" si="66"/>
        <v>1550.5978712377612</v>
      </c>
      <c r="Y408" s="56">
        <f t="shared" si="67"/>
        <v>64341.916125119627</v>
      </c>
    </row>
    <row r="409" spans="11:25">
      <c r="K409" s="55" t="s">
        <v>851</v>
      </c>
      <c r="L409" s="56">
        <f t="shared" si="68"/>
        <v>110369.93973101667</v>
      </c>
      <c r="M409" s="56">
        <f t="shared" si="69"/>
        <v>297.14983773735258</v>
      </c>
      <c r="N409" s="56">
        <f t="shared" si="70"/>
        <v>1485.6439325077883</v>
      </c>
      <c r="O409" s="56">
        <f t="shared" si="64"/>
        <v>109181.44563624622</v>
      </c>
      <c r="U409" s="55" t="s">
        <v>851</v>
      </c>
      <c r="V409" s="56">
        <f t="shared" si="71"/>
        <v>64341.916125119627</v>
      </c>
      <c r="W409" s="56">
        <f t="shared" si="65"/>
        <v>173.22823572147595</v>
      </c>
      <c r="X409" s="56">
        <f t="shared" si="66"/>
        <v>1550.5978712377612</v>
      </c>
      <c r="Y409" s="56">
        <f t="shared" si="67"/>
        <v>62964.546489603345</v>
      </c>
    </row>
    <row r="410" spans="11:25">
      <c r="K410" s="55" t="s">
        <v>852</v>
      </c>
      <c r="L410" s="56">
        <f t="shared" si="68"/>
        <v>109181.44563624622</v>
      </c>
      <c r="M410" s="56">
        <f t="shared" si="69"/>
        <v>293.95004594373984</v>
      </c>
      <c r="N410" s="56">
        <f t="shared" si="70"/>
        <v>1485.6439325077883</v>
      </c>
      <c r="O410" s="56">
        <f t="shared" si="64"/>
        <v>107989.75174968217</v>
      </c>
      <c r="U410" s="55" t="s">
        <v>852</v>
      </c>
      <c r="V410" s="56">
        <f t="shared" si="71"/>
        <v>62964.546489603345</v>
      </c>
      <c r="W410" s="56">
        <f t="shared" si="65"/>
        <v>169.51993285662442</v>
      </c>
      <c r="X410" s="56">
        <f t="shared" si="66"/>
        <v>1550.5978712377612</v>
      </c>
      <c r="Y410" s="56">
        <f t="shared" si="67"/>
        <v>61583.468551222206</v>
      </c>
    </row>
    <row r="411" spans="11:25">
      <c r="K411" s="55" t="s">
        <v>853</v>
      </c>
      <c r="L411" s="56">
        <f t="shared" si="68"/>
        <v>107989.75174968217</v>
      </c>
      <c r="M411" s="56">
        <f t="shared" si="69"/>
        <v>290.7416393260674</v>
      </c>
      <c r="N411" s="56">
        <f t="shared" si="70"/>
        <v>1485.6439325077883</v>
      </c>
      <c r="O411" s="56">
        <f t="shared" si="64"/>
        <v>106794.84945650044</v>
      </c>
      <c r="U411" s="55" t="s">
        <v>853</v>
      </c>
      <c r="V411" s="56">
        <f t="shared" si="71"/>
        <v>61583.468551222206</v>
      </c>
      <c r="W411" s="56">
        <f t="shared" si="65"/>
        <v>165.80164609944441</v>
      </c>
      <c r="X411" s="56">
        <f t="shared" si="66"/>
        <v>1550.5978712377612</v>
      </c>
      <c r="Y411" s="56">
        <f t="shared" si="67"/>
        <v>60198.672326083892</v>
      </c>
    </row>
    <row r="412" spans="11:25">
      <c r="K412" s="55" t="s">
        <v>854</v>
      </c>
      <c r="L412" s="56">
        <f t="shared" si="68"/>
        <v>106794.84945650044</v>
      </c>
      <c r="M412" s="56">
        <f t="shared" si="69"/>
        <v>287.52459469057811</v>
      </c>
      <c r="N412" s="56">
        <f t="shared" si="70"/>
        <v>1485.6439325077883</v>
      </c>
      <c r="O412" s="56">
        <f t="shared" si="64"/>
        <v>105596.73011868322</v>
      </c>
      <c r="U412" s="55" t="s">
        <v>854</v>
      </c>
      <c r="V412" s="56">
        <f t="shared" si="71"/>
        <v>60198.672326083892</v>
      </c>
      <c r="W412" s="56">
        <f t="shared" si="65"/>
        <v>162.07334857022587</v>
      </c>
      <c r="X412" s="56">
        <f t="shared" si="66"/>
        <v>1550.5978712377612</v>
      </c>
      <c r="Y412" s="56">
        <f t="shared" si="67"/>
        <v>58810.147803416359</v>
      </c>
    </row>
    <row r="413" spans="11:25">
      <c r="K413" s="55" t="s">
        <v>855</v>
      </c>
      <c r="L413" s="56">
        <f t="shared" si="68"/>
        <v>105596.73011868322</v>
      </c>
      <c r="M413" s="56">
        <f t="shared" si="69"/>
        <v>284.29888878107022</v>
      </c>
      <c r="N413" s="56">
        <f t="shared" si="70"/>
        <v>1485.6439325077883</v>
      </c>
      <c r="O413" s="56">
        <f t="shared" si="64"/>
        <v>104395.38507495649</v>
      </c>
      <c r="U413" s="55" t="s">
        <v>855</v>
      </c>
      <c r="V413" s="56">
        <f t="shared" si="71"/>
        <v>58810.147803416359</v>
      </c>
      <c r="W413" s="56">
        <f t="shared" si="65"/>
        <v>158.33501331689021</v>
      </c>
      <c r="X413" s="56">
        <f t="shared" si="66"/>
        <v>1550.5978712377612</v>
      </c>
      <c r="Y413" s="56">
        <f t="shared" si="67"/>
        <v>57417.884945495491</v>
      </c>
    </row>
    <row r="414" spans="11:25">
      <c r="K414" s="55" t="s">
        <v>856</v>
      </c>
      <c r="L414" s="56">
        <f t="shared" si="68"/>
        <v>104395.38507495649</v>
      </c>
      <c r="M414" s="56">
        <f t="shared" si="69"/>
        <v>281.06449827872905</v>
      </c>
      <c r="N414" s="56">
        <f t="shared" si="70"/>
        <v>1485.6439325077883</v>
      </c>
      <c r="O414" s="56">
        <f t="shared" si="64"/>
        <v>103190.80564072743</v>
      </c>
      <c r="U414" s="55" t="s">
        <v>856</v>
      </c>
      <c r="V414" s="56">
        <f t="shared" si="71"/>
        <v>57417.884945495491</v>
      </c>
      <c r="W414" s="56">
        <f t="shared" si="65"/>
        <v>154.58661331479556</v>
      </c>
      <c r="X414" s="56">
        <f t="shared" si="66"/>
        <v>1550.5978712377612</v>
      </c>
      <c r="Y414" s="56">
        <f t="shared" si="67"/>
        <v>56021.873687572523</v>
      </c>
    </row>
    <row r="415" spans="11:25">
      <c r="K415" s="55" t="s">
        <v>857</v>
      </c>
      <c r="L415" s="56">
        <f t="shared" si="68"/>
        <v>103190.80564072743</v>
      </c>
      <c r="M415" s="56">
        <f t="shared" si="69"/>
        <v>277.82139980195848</v>
      </c>
      <c r="N415" s="56">
        <f t="shared" si="70"/>
        <v>1485.6439325077883</v>
      </c>
      <c r="O415" s="56">
        <f t="shared" si="64"/>
        <v>101982.9831080216</v>
      </c>
      <c r="U415" s="55" t="s">
        <v>857</v>
      </c>
      <c r="V415" s="56">
        <f t="shared" si="71"/>
        <v>56021.873687572523</v>
      </c>
      <c r="W415" s="56">
        <f t="shared" si="65"/>
        <v>150.82812146654143</v>
      </c>
      <c r="X415" s="56">
        <f t="shared" si="66"/>
        <v>1550.5978712377612</v>
      </c>
      <c r="Y415" s="56">
        <f t="shared" si="67"/>
        <v>54622.103937801301</v>
      </c>
    </row>
    <row r="416" spans="11:25">
      <c r="K416" s="55" t="s">
        <v>858</v>
      </c>
      <c r="L416" s="56">
        <f t="shared" si="68"/>
        <v>101982.9831080216</v>
      </c>
      <c r="M416" s="56">
        <f t="shared" si="69"/>
        <v>274.569569906212</v>
      </c>
      <c r="N416" s="56">
        <f t="shared" si="70"/>
        <v>1485.6439325077883</v>
      </c>
      <c r="O416" s="56">
        <f t="shared" si="64"/>
        <v>100771.90874542001</v>
      </c>
      <c r="U416" s="55" t="s">
        <v>858</v>
      </c>
      <c r="V416" s="56">
        <f t="shared" si="71"/>
        <v>54622.103937801301</v>
      </c>
      <c r="W416" s="56">
        <f t="shared" si="65"/>
        <v>147.05951060177276</v>
      </c>
      <c r="X416" s="56">
        <f t="shared" si="66"/>
        <v>1550.5978712377612</v>
      </c>
      <c r="Y416" s="56">
        <f t="shared" si="67"/>
        <v>53218.565577165311</v>
      </c>
    </row>
    <row r="417" spans="11:25">
      <c r="K417" s="55" t="s">
        <v>859</v>
      </c>
      <c r="L417" s="56">
        <f t="shared" si="68"/>
        <v>100771.90874542001</v>
      </c>
      <c r="M417" s="56">
        <f t="shared" si="69"/>
        <v>271.30898508382313</v>
      </c>
      <c r="N417" s="56">
        <f t="shared" si="70"/>
        <v>1485.6439325077883</v>
      </c>
      <c r="O417" s="56">
        <f t="shared" si="64"/>
        <v>99557.57379799604</v>
      </c>
      <c r="U417" s="55" t="s">
        <v>859</v>
      </c>
      <c r="V417" s="56">
        <f t="shared" si="71"/>
        <v>53218.565577165311</v>
      </c>
      <c r="W417" s="56">
        <f t="shared" si="65"/>
        <v>143.28075347698353</v>
      </c>
      <c r="X417" s="56">
        <f t="shared" si="66"/>
        <v>1550.5978712377612</v>
      </c>
      <c r="Y417" s="56">
        <f t="shared" si="67"/>
        <v>51811.248459404531</v>
      </c>
    </row>
    <row r="418" spans="11:25">
      <c r="K418" s="55" t="s">
        <v>860</v>
      </c>
      <c r="L418" s="56">
        <f t="shared" si="68"/>
        <v>99557.57379799604</v>
      </c>
      <c r="M418" s="56">
        <f t="shared" si="69"/>
        <v>268.0396217638355</v>
      </c>
      <c r="N418" s="56">
        <f t="shared" si="70"/>
        <v>1485.6439325077883</v>
      </c>
      <c r="O418" s="56">
        <f t="shared" si="64"/>
        <v>98339.969487252078</v>
      </c>
      <c r="U418" s="55" t="s">
        <v>860</v>
      </c>
      <c r="V418" s="56">
        <f t="shared" si="71"/>
        <v>51811.248459404531</v>
      </c>
      <c r="W418" s="56">
        <f t="shared" si="65"/>
        <v>139.49182277531992</v>
      </c>
      <c r="X418" s="56">
        <f t="shared" si="66"/>
        <v>1550.5978712377612</v>
      </c>
      <c r="Y418" s="56">
        <f t="shared" si="67"/>
        <v>50400.142410942091</v>
      </c>
    </row>
    <row r="419" spans="11:25">
      <c r="K419" s="55" t="s">
        <v>861</v>
      </c>
      <c r="L419" s="56">
        <f t="shared" si="68"/>
        <v>98339.969487252078</v>
      </c>
      <c r="M419" s="56">
        <f t="shared" si="69"/>
        <v>264.76145631183255</v>
      </c>
      <c r="N419" s="56">
        <f t="shared" si="70"/>
        <v>1485.6439325077883</v>
      </c>
      <c r="O419" s="56">
        <f t="shared" si="64"/>
        <v>97119.087011056108</v>
      </c>
      <c r="U419" s="55" t="s">
        <v>861</v>
      </c>
      <c r="V419" s="56">
        <f t="shared" si="71"/>
        <v>50400.142410942091</v>
      </c>
      <c r="W419" s="56">
        <f t="shared" si="65"/>
        <v>135.69269110638257</v>
      </c>
      <c r="X419" s="56">
        <f t="shared" si="66"/>
        <v>1550.5978712377612</v>
      </c>
      <c r="Y419" s="56">
        <f t="shared" si="67"/>
        <v>48985.237230810715</v>
      </c>
    </row>
    <row r="420" spans="11:25">
      <c r="K420" s="55" t="s">
        <v>862</v>
      </c>
      <c r="L420" s="56">
        <f t="shared" si="68"/>
        <v>97119.087011056108</v>
      </c>
      <c r="M420" s="56">
        <f t="shared" si="69"/>
        <v>261.47446502976646</v>
      </c>
      <c r="N420" s="56">
        <f t="shared" si="70"/>
        <v>1485.6439325077883</v>
      </c>
      <c r="O420" s="56">
        <f t="shared" si="64"/>
        <v>95894.917543578078</v>
      </c>
      <c r="U420" s="55" t="s">
        <v>862</v>
      </c>
      <c r="V420" s="56">
        <f t="shared" si="71"/>
        <v>48985.237230810715</v>
      </c>
      <c r="W420" s="56">
        <f t="shared" si="65"/>
        <v>131.88333100602887</v>
      </c>
      <c r="X420" s="56">
        <f t="shared" si="66"/>
        <v>1550.5978712377612</v>
      </c>
      <c r="Y420" s="56">
        <f t="shared" si="67"/>
        <v>47566.522690578982</v>
      </c>
    </row>
    <row r="421" spans="11:25">
      <c r="K421" s="55" t="s">
        <v>863</v>
      </c>
      <c r="L421" s="56">
        <f t="shared" si="68"/>
        <v>95894.917543578078</v>
      </c>
      <c r="M421" s="56">
        <f t="shared" si="69"/>
        <v>258.17862415578719</v>
      </c>
      <c r="N421" s="56">
        <f t="shared" si="70"/>
        <v>1485.6439325077883</v>
      </c>
      <c r="O421" s="56">
        <f t="shared" si="64"/>
        <v>94667.452235226068</v>
      </c>
      <c r="U421" s="55" t="s">
        <v>863</v>
      </c>
      <c r="V421" s="56">
        <f t="shared" si="71"/>
        <v>47566.522690578982</v>
      </c>
      <c r="W421" s="56">
        <f t="shared" si="65"/>
        <v>128.06371493617419</v>
      </c>
      <c r="X421" s="56">
        <f t="shared" si="66"/>
        <v>1550.5978712377612</v>
      </c>
      <c r="Y421" s="56">
        <f t="shared" si="67"/>
        <v>46143.988534277392</v>
      </c>
    </row>
    <row r="422" spans="11:25">
      <c r="K422" s="55" t="s">
        <v>864</v>
      </c>
      <c r="L422" s="56">
        <f t="shared" si="68"/>
        <v>94667.452235226068</v>
      </c>
      <c r="M422" s="56">
        <f t="shared" si="69"/>
        <v>254.87390986407021</v>
      </c>
      <c r="N422" s="56">
        <f t="shared" si="70"/>
        <v>1485.6439325077883</v>
      </c>
      <c r="O422" s="56">
        <f t="shared" si="64"/>
        <v>93436.682212582338</v>
      </c>
      <c r="U422" s="55" t="s">
        <v>864</v>
      </c>
      <c r="V422" s="56">
        <f t="shared" si="71"/>
        <v>46143.988534277392</v>
      </c>
      <c r="W422" s="56">
        <f t="shared" si="65"/>
        <v>124.23381528459299</v>
      </c>
      <c r="X422" s="56">
        <f t="shared" si="66"/>
        <v>1550.5978712377612</v>
      </c>
      <c r="Y422" s="56">
        <f t="shared" si="67"/>
        <v>44717.624478324222</v>
      </c>
    </row>
    <row r="423" spans="11:25">
      <c r="K423" s="55" t="s">
        <v>865</v>
      </c>
      <c r="L423" s="56">
        <f t="shared" si="68"/>
        <v>93436.682212582338</v>
      </c>
      <c r="M423" s="56">
        <f t="shared" si="69"/>
        <v>251.56029826464479</v>
      </c>
      <c r="N423" s="56">
        <f t="shared" si="70"/>
        <v>1485.6439325077883</v>
      </c>
      <c r="O423" s="56">
        <f t="shared" si="64"/>
        <v>92202.598578339181</v>
      </c>
      <c r="U423" s="55" t="s">
        <v>865</v>
      </c>
      <c r="V423" s="56">
        <f t="shared" si="71"/>
        <v>44717.624478324222</v>
      </c>
      <c r="W423" s="56">
        <f t="shared" si="65"/>
        <v>120.39360436471907</v>
      </c>
      <c r="X423" s="56">
        <f t="shared" si="66"/>
        <v>1550.5978712377612</v>
      </c>
      <c r="Y423" s="56">
        <f t="shared" si="67"/>
        <v>43287.420211451179</v>
      </c>
    </row>
    <row r="424" spans="11:25">
      <c r="K424" s="55" t="s">
        <v>866</v>
      </c>
      <c r="L424" s="56">
        <f t="shared" si="68"/>
        <v>92202.598578339181</v>
      </c>
      <c r="M424" s="56">
        <f t="shared" si="69"/>
        <v>248.23776540322089</v>
      </c>
      <c r="N424" s="56">
        <f t="shared" si="70"/>
        <v>1485.6439325077883</v>
      </c>
      <c r="O424" s="56">
        <f t="shared" si="64"/>
        <v>90965.192411234602</v>
      </c>
      <c r="U424" s="55" t="s">
        <v>866</v>
      </c>
      <c r="V424" s="56">
        <f t="shared" si="71"/>
        <v>43287.420211451179</v>
      </c>
      <c r="W424" s="56">
        <f t="shared" si="65"/>
        <v>116.5430544154455</v>
      </c>
      <c r="X424" s="56">
        <f t="shared" si="66"/>
        <v>1550.5978712377612</v>
      </c>
      <c r="Y424" s="56">
        <f t="shared" si="67"/>
        <v>41853.365394628861</v>
      </c>
    </row>
    <row r="425" spans="11:25">
      <c r="K425" s="55" t="s">
        <v>867</v>
      </c>
      <c r="L425" s="56">
        <f t="shared" si="68"/>
        <v>90965.192411234602</v>
      </c>
      <c r="M425" s="56">
        <f t="shared" si="69"/>
        <v>244.90628726101627</v>
      </c>
      <c r="N425" s="56">
        <f t="shared" si="70"/>
        <v>1485.6439325077883</v>
      </c>
      <c r="O425" s="56">
        <f t="shared" si="64"/>
        <v>89724.45476598783</v>
      </c>
      <c r="U425" s="55" t="s">
        <v>867</v>
      </c>
      <c r="V425" s="56">
        <f t="shared" si="71"/>
        <v>41853.365394628861</v>
      </c>
      <c r="W425" s="56">
        <f t="shared" si="65"/>
        <v>112.68213760092387</v>
      </c>
      <c r="X425" s="56">
        <f t="shared" si="66"/>
        <v>1550.5978712377612</v>
      </c>
      <c r="Y425" s="56">
        <f t="shared" si="67"/>
        <v>40415.449660992024</v>
      </c>
    </row>
    <row r="426" spans="11:25">
      <c r="K426" s="55" t="s">
        <v>868</v>
      </c>
      <c r="L426" s="56">
        <f t="shared" si="68"/>
        <v>89724.45476598783</v>
      </c>
      <c r="M426" s="56">
        <f t="shared" si="69"/>
        <v>241.56583975458264</v>
      </c>
      <c r="N426" s="56">
        <f t="shared" si="70"/>
        <v>1485.6439325077883</v>
      </c>
      <c r="O426" s="56">
        <f t="shared" si="64"/>
        <v>88480.376673234612</v>
      </c>
      <c r="U426" s="55" t="s">
        <v>868</v>
      </c>
      <c r="V426" s="56">
        <f t="shared" si="71"/>
        <v>40415.449660992024</v>
      </c>
      <c r="W426" s="56">
        <f t="shared" si="65"/>
        <v>108.81082601036316</v>
      </c>
      <c r="X426" s="56">
        <f t="shared" si="66"/>
        <v>1550.5978712377612</v>
      </c>
      <c r="Y426" s="56">
        <f t="shared" si="67"/>
        <v>38973.662615764624</v>
      </c>
    </row>
    <row r="427" spans="11:25">
      <c r="K427" s="55" t="s">
        <v>869</v>
      </c>
      <c r="L427" s="56">
        <f t="shared" si="68"/>
        <v>88480.376673234612</v>
      </c>
      <c r="M427" s="56">
        <f t="shared" si="69"/>
        <v>238.21639873563169</v>
      </c>
      <c r="N427" s="56">
        <f t="shared" si="70"/>
        <v>1485.6439325077883</v>
      </c>
      <c r="O427" s="56">
        <f t="shared" si="64"/>
        <v>87232.949139462449</v>
      </c>
      <c r="U427" s="55" t="s">
        <v>869</v>
      </c>
      <c r="V427" s="56">
        <f t="shared" si="71"/>
        <v>38973.662615764624</v>
      </c>
      <c r="W427" s="56">
        <f t="shared" si="65"/>
        <v>104.92909165782785</v>
      </c>
      <c r="X427" s="56">
        <f t="shared" si="66"/>
        <v>1550.5978712377612</v>
      </c>
      <c r="Y427" s="56">
        <f t="shared" si="67"/>
        <v>37527.993836184687</v>
      </c>
    </row>
    <row r="428" spans="11:25">
      <c r="K428" s="55" t="s">
        <v>870</v>
      </c>
      <c r="L428" s="56">
        <f t="shared" si="68"/>
        <v>87232.949139462449</v>
      </c>
      <c r="M428" s="56">
        <f t="shared" si="69"/>
        <v>234.85793999086047</v>
      </c>
      <c r="N428" s="56">
        <f t="shared" si="70"/>
        <v>1485.6439325077883</v>
      </c>
      <c r="O428" s="56">
        <f t="shared" si="64"/>
        <v>85982.163146945517</v>
      </c>
      <c r="U428" s="55" t="s">
        <v>870</v>
      </c>
      <c r="V428" s="56">
        <f t="shared" si="71"/>
        <v>37527.993836184687</v>
      </c>
      <c r="W428" s="56">
        <f t="shared" si="65"/>
        <v>101.0369064820357</v>
      </c>
      <c r="X428" s="56">
        <f t="shared" si="66"/>
        <v>1550.5978712377612</v>
      </c>
      <c r="Y428" s="56">
        <f t="shared" si="67"/>
        <v>36078.432871428959</v>
      </c>
    </row>
    <row r="429" spans="11:25">
      <c r="K429" s="55" t="s">
        <v>871</v>
      </c>
      <c r="L429" s="56">
        <f t="shared" si="68"/>
        <v>85982.163146945517</v>
      </c>
      <c r="M429" s="56">
        <f t="shared" si="69"/>
        <v>231.49043924177641</v>
      </c>
      <c r="N429" s="56">
        <f t="shared" si="70"/>
        <v>1485.6439325077883</v>
      </c>
      <c r="O429" s="56">
        <f t="shared" si="64"/>
        <v>84728.009653679503</v>
      </c>
      <c r="U429" s="55" t="s">
        <v>871</v>
      </c>
      <c r="V429" s="56">
        <f t="shared" si="71"/>
        <v>36078.432871428959</v>
      </c>
      <c r="W429" s="56">
        <f t="shared" si="65"/>
        <v>97.134242346154906</v>
      </c>
      <c r="X429" s="56">
        <f t="shared" si="66"/>
        <v>1550.5978712377612</v>
      </c>
      <c r="Y429" s="56">
        <f t="shared" si="67"/>
        <v>34624.969242537351</v>
      </c>
    </row>
    <row r="430" spans="11:25">
      <c r="K430" s="55" t="s">
        <v>872</v>
      </c>
      <c r="L430" s="56">
        <f t="shared" si="68"/>
        <v>84728.009653679503</v>
      </c>
      <c r="M430" s="56">
        <f t="shared" si="69"/>
        <v>228.11387214452176</v>
      </c>
      <c r="N430" s="56">
        <f t="shared" si="70"/>
        <v>1485.6439325077883</v>
      </c>
      <c r="O430" s="56">
        <f t="shared" si="64"/>
        <v>83470.479593316224</v>
      </c>
      <c r="U430" s="55" t="s">
        <v>872</v>
      </c>
      <c r="V430" s="56">
        <f t="shared" si="71"/>
        <v>34624.969242537351</v>
      </c>
      <c r="W430" s="56">
        <f t="shared" si="65"/>
        <v>93.221071037600566</v>
      </c>
      <c r="X430" s="56">
        <f t="shared" si="66"/>
        <v>1550.5978712377612</v>
      </c>
      <c r="Y430" s="56">
        <f t="shared" si="67"/>
        <v>33167.592442337191</v>
      </c>
    </row>
    <row r="431" spans="11:25">
      <c r="K431" s="55" t="s">
        <v>873</v>
      </c>
      <c r="L431" s="56">
        <f t="shared" si="68"/>
        <v>83470.479593316224</v>
      </c>
      <c r="M431" s="56">
        <f t="shared" si="69"/>
        <v>224.72821428969755</v>
      </c>
      <c r="N431" s="56">
        <f t="shared" si="70"/>
        <v>1485.6439325077883</v>
      </c>
      <c r="O431" s="56">
        <f t="shared" si="64"/>
        <v>82209.563875098131</v>
      </c>
      <c r="U431" s="55" t="s">
        <v>873</v>
      </c>
      <c r="V431" s="56">
        <f t="shared" si="71"/>
        <v>33167.592442337191</v>
      </c>
      <c r="W431" s="56">
        <f t="shared" si="65"/>
        <v>89.297364267830915</v>
      </c>
      <c r="X431" s="56">
        <f t="shared" si="66"/>
        <v>1550.5978712377612</v>
      </c>
      <c r="Y431" s="56">
        <f t="shared" si="67"/>
        <v>31706.291935367262</v>
      </c>
    </row>
    <row r="432" spans="11:25">
      <c r="K432" s="55" t="s">
        <v>874</v>
      </c>
      <c r="L432" s="56">
        <f t="shared" si="68"/>
        <v>82209.563875098131</v>
      </c>
      <c r="M432" s="56">
        <f t="shared" si="69"/>
        <v>221.33344120218729</v>
      </c>
      <c r="N432" s="56">
        <f t="shared" si="70"/>
        <v>1485.6439325077883</v>
      </c>
      <c r="O432" s="56">
        <f t="shared" si="64"/>
        <v>80945.253383792529</v>
      </c>
      <c r="U432" s="55" t="s">
        <v>874</v>
      </c>
      <c r="V432" s="56">
        <f t="shared" si="71"/>
        <v>31706.291935367262</v>
      </c>
      <c r="W432" s="56">
        <f t="shared" si="65"/>
        <v>85.363093672142639</v>
      </c>
      <c r="X432" s="56">
        <f t="shared" si="66"/>
        <v>1550.5978712377612</v>
      </c>
      <c r="Y432" s="56">
        <f t="shared" si="67"/>
        <v>30241.057157801642</v>
      </c>
    </row>
    <row r="433" spans="11:25">
      <c r="K433" s="55" t="s">
        <v>875</v>
      </c>
      <c r="L433" s="56">
        <f t="shared" si="68"/>
        <v>80945.253383792529</v>
      </c>
      <c r="M433" s="56">
        <f t="shared" si="69"/>
        <v>217.92952834097991</v>
      </c>
      <c r="N433" s="56">
        <f t="shared" si="70"/>
        <v>1485.6439325077883</v>
      </c>
      <c r="O433" s="56">
        <f t="shared" si="64"/>
        <v>79677.538979625708</v>
      </c>
      <c r="U433" s="55" t="s">
        <v>875</v>
      </c>
      <c r="V433" s="56">
        <f t="shared" si="71"/>
        <v>30241.057157801642</v>
      </c>
      <c r="W433" s="56">
        <f t="shared" si="65"/>
        <v>81.418230809465967</v>
      </c>
      <c r="X433" s="56">
        <f t="shared" si="66"/>
        <v>1550.5978712377612</v>
      </c>
      <c r="Y433" s="56">
        <f t="shared" si="67"/>
        <v>28771.877517373345</v>
      </c>
    </row>
    <row r="434" spans="11:25">
      <c r="K434" s="55" t="s">
        <v>876</v>
      </c>
      <c r="L434" s="56">
        <f t="shared" si="68"/>
        <v>79677.538979625708</v>
      </c>
      <c r="M434" s="56">
        <f t="shared" si="69"/>
        <v>214.51645109899232</v>
      </c>
      <c r="N434" s="56">
        <f t="shared" si="70"/>
        <v>1485.6439325077883</v>
      </c>
      <c r="O434" s="56">
        <f t="shared" si="64"/>
        <v>78406.411498216898</v>
      </c>
      <c r="U434" s="55" t="s">
        <v>876</v>
      </c>
      <c r="V434" s="56">
        <f t="shared" si="71"/>
        <v>28771.877517373345</v>
      </c>
      <c r="W434" s="56">
        <f t="shared" si="65"/>
        <v>77.462747162159019</v>
      </c>
      <c r="X434" s="56">
        <f t="shared" si="66"/>
        <v>1550.5978712377612</v>
      </c>
      <c r="Y434" s="56">
        <f t="shared" si="67"/>
        <v>27298.742393297744</v>
      </c>
    </row>
    <row r="435" spans="11:25">
      <c r="K435" s="55" t="s">
        <v>877</v>
      </c>
      <c r="L435" s="56">
        <f t="shared" si="68"/>
        <v>78406.411498216898</v>
      </c>
      <c r="M435" s="56">
        <f t="shared" si="69"/>
        <v>211.09418480289168</v>
      </c>
      <c r="N435" s="56">
        <f t="shared" si="70"/>
        <v>1485.6439325077883</v>
      </c>
      <c r="O435" s="56">
        <f t="shared" si="64"/>
        <v>77131.861750511991</v>
      </c>
      <c r="U435" s="55" t="s">
        <v>877</v>
      </c>
      <c r="V435" s="56">
        <f t="shared" si="71"/>
        <v>27298.742393297744</v>
      </c>
      <c r="W435" s="56">
        <f t="shared" si="65"/>
        <v>73.496614135801622</v>
      </c>
      <c r="X435" s="56">
        <f t="shared" si="66"/>
        <v>1550.5978712377612</v>
      </c>
      <c r="Y435" s="56">
        <f t="shared" si="67"/>
        <v>25821.641136195783</v>
      </c>
    </row>
    <row r="436" spans="11:25">
      <c r="K436" s="55" t="s">
        <v>878</v>
      </c>
      <c r="L436" s="56">
        <f t="shared" si="68"/>
        <v>77131.861750511991</v>
      </c>
      <c r="M436" s="56">
        <f t="shared" si="69"/>
        <v>207.66270471291693</v>
      </c>
      <c r="N436" s="56">
        <f t="shared" si="70"/>
        <v>1485.6439325077883</v>
      </c>
      <c r="O436" s="56">
        <f t="shared" si="64"/>
        <v>75853.880522717111</v>
      </c>
      <c r="U436" s="55" t="s">
        <v>878</v>
      </c>
      <c r="V436" s="56">
        <f t="shared" si="71"/>
        <v>25821.641136195783</v>
      </c>
      <c r="W436" s="56">
        <f t="shared" si="65"/>
        <v>69.519803058988657</v>
      </c>
      <c r="X436" s="56">
        <f t="shared" si="66"/>
        <v>1550.5978712377612</v>
      </c>
      <c r="Y436" s="56">
        <f t="shared" si="67"/>
        <v>24340.563068017011</v>
      </c>
    </row>
    <row r="437" spans="11:25">
      <c r="K437" s="55" t="s">
        <v>879</v>
      </c>
      <c r="L437" s="56">
        <f t="shared" si="68"/>
        <v>75853.880522717111</v>
      </c>
      <c r="M437" s="56">
        <f t="shared" si="69"/>
        <v>204.22198602269995</v>
      </c>
      <c r="N437" s="56">
        <f t="shared" si="70"/>
        <v>1485.6439325077883</v>
      </c>
      <c r="O437" s="56">
        <f t="shared" si="64"/>
        <v>74572.45857623202</v>
      </c>
      <c r="U437" s="55" t="s">
        <v>879</v>
      </c>
      <c r="V437" s="56">
        <f t="shared" si="71"/>
        <v>24340.563068017011</v>
      </c>
      <c r="W437" s="56">
        <f t="shared" si="65"/>
        <v>65.532285183122724</v>
      </c>
      <c r="X437" s="56">
        <f t="shared" si="66"/>
        <v>1550.5978712377612</v>
      </c>
      <c r="Y437" s="56">
        <f t="shared" si="67"/>
        <v>22855.497481962371</v>
      </c>
    </row>
    <row r="438" spans="11:25">
      <c r="K438" s="55" t="s">
        <v>880</v>
      </c>
      <c r="L438" s="56">
        <f t="shared" si="68"/>
        <v>74572.45857623202</v>
      </c>
      <c r="M438" s="56">
        <f t="shared" si="69"/>
        <v>200.77200385908623</v>
      </c>
      <c r="N438" s="56">
        <f t="shared" si="70"/>
        <v>1485.6439325077883</v>
      </c>
      <c r="O438" s="56">
        <f t="shared" si="64"/>
        <v>73287.586647583317</v>
      </c>
      <c r="U438" s="55" t="s">
        <v>880</v>
      </c>
      <c r="V438" s="56">
        <f t="shared" si="71"/>
        <v>22855.497481962371</v>
      </c>
      <c r="W438" s="56">
        <f t="shared" si="65"/>
        <v>61.53403168220639</v>
      </c>
      <c r="X438" s="56">
        <f t="shared" si="66"/>
        <v>1550.5978712377612</v>
      </c>
      <c r="Y438" s="56">
        <f t="shared" si="67"/>
        <v>21366.433642406817</v>
      </c>
    </row>
    <row r="439" spans="11:25">
      <c r="K439" s="55" t="s">
        <v>881</v>
      </c>
      <c r="L439" s="56">
        <f t="shared" si="68"/>
        <v>73287.586647583317</v>
      </c>
      <c r="M439" s="56">
        <f t="shared" si="69"/>
        <v>197.3127332819551</v>
      </c>
      <c r="N439" s="56">
        <f t="shared" si="70"/>
        <v>1485.6439325077883</v>
      </c>
      <c r="O439" s="56">
        <f t="shared" si="64"/>
        <v>71999.255448357479</v>
      </c>
      <c r="U439" s="55" t="s">
        <v>881</v>
      </c>
      <c r="V439" s="56">
        <f t="shared" si="71"/>
        <v>21366.433642406817</v>
      </c>
      <c r="W439" s="56">
        <f t="shared" si="65"/>
        <v>57.525013652633746</v>
      </c>
      <c r="X439" s="56">
        <f t="shared" si="66"/>
        <v>1550.5978712377612</v>
      </c>
      <c r="Y439" s="56">
        <f t="shared" si="67"/>
        <v>19873.360784821689</v>
      </c>
    </row>
    <row r="440" spans="11:25">
      <c r="K440" s="55" t="s">
        <v>882</v>
      </c>
      <c r="L440" s="56">
        <f t="shared" si="68"/>
        <v>71999.255448357479</v>
      </c>
      <c r="M440" s="56">
        <f t="shared" si="69"/>
        <v>193.84414928403939</v>
      </c>
      <c r="N440" s="56">
        <f t="shared" si="70"/>
        <v>1485.6439325077883</v>
      </c>
      <c r="O440" s="56">
        <f t="shared" si="64"/>
        <v>70707.455665133719</v>
      </c>
      <c r="U440" s="55" t="s">
        <v>882</v>
      </c>
      <c r="V440" s="56">
        <f t="shared" si="71"/>
        <v>19873.360784821689</v>
      </c>
      <c r="W440" s="56">
        <f t="shared" si="65"/>
        <v>53.505202112981479</v>
      </c>
      <c r="X440" s="56">
        <f t="shared" si="66"/>
        <v>1550.5978712377612</v>
      </c>
      <c r="Y440" s="56">
        <f t="shared" si="67"/>
        <v>18376.268115696908</v>
      </c>
    </row>
    <row r="441" spans="11:25">
      <c r="K441" s="55" t="s">
        <v>883</v>
      </c>
      <c r="L441" s="56">
        <f t="shared" si="68"/>
        <v>70707.455665133719</v>
      </c>
      <c r="M441" s="56">
        <f t="shared" si="69"/>
        <v>190.36622679074466</v>
      </c>
      <c r="N441" s="56">
        <f t="shared" si="70"/>
        <v>1485.6439325077883</v>
      </c>
      <c r="O441" s="56">
        <f t="shared" si="64"/>
        <v>69412.177959416673</v>
      </c>
      <c r="U441" s="55" t="s">
        <v>883</v>
      </c>
      <c r="V441" s="56">
        <f t="shared" si="71"/>
        <v>18376.268115696908</v>
      </c>
      <c r="W441" s="56">
        <f t="shared" si="65"/>
        <v>49.474568003799376</v>
      </c>
      <c r="X441" s="56">
        <f t="shared" si="66"/>
        <v>1550.5978712377612</v>
      </c>
      <c r="Y441" s="56">
        <f t="shared" si="67"/>
        <v>16875.144812462946</v>
      </c>
    </row>
    <row r="442" spans="11:25">
      <c r="K442" s="55" t="s">
        <v>884</v>
      </c>
      <c r="L442" s="56">
        <f t="shared" si="68"/>
        <v>69412.177959416673</v>
      </c>
      <c r="M442" s="56">
        <f t="shared" si="69"/>
        <v>186.87894065996798</v>
      </c>
      <c r="N442" s="56">
        <f t="shared" si="70"/>
        <v>1485.6439325077883</v>
      </c>
      <c r="O442" s="56">
        <f t="shared" si="64"/>
        <v>68113.412967568845</v>
      </c>
      <c r="U442" s="55" t="s">
        <v>884</v>
      </c>
      <c r="V442" s="56">
        <f t="shared" si="71"/>
        <v>16875.144812462946</v>
      </c>
      <c r="W442" s="56">
        <f t="shared" si="65"/>
        <v>45.433082187400245</v>
      </c>
      <c r="X442" s="56">
        <f t="shared" si="66"/>
        <v>1550.5978712377612</v>
      </c>
      <c r="Y442" s="56">
        <f t="shared" si="67"/>
        <v>15369.980023412583</v>
      </c>
    </row>
    <row r="443" spans="11:25">
      <c r="K443" s="55" t="s">
        <v>885</v>
      </c>
      <c r="L443" s="56">
        <f t="shared" si="68"/>
        <v>68113.412967568845</v>
      </c>
      <c r="M443" s="56">
        <f t="shared" si="69"/>
        <v>183.38226568191615</v>
      </c>
      <c r="N443" s="56">
        <f t="shared" si="70"/>
        <v>1485.6439325077883</v>
      </c>
      <c r="O443" s="56">
        <f t="shared" si="64"/>
        <v>66811.15130074296</v>
      </c>
      <c r="U443" s="55" t="s">
        <v>885</v>
      </c>
      <c r="V443" s="56">
        <f t="shared" si="71"/>
        <v>15369.980023412583</v>
      </c>
      <c r="W443" s="56">
        <f t="shared" si="65"/>
        <v>41.380715447649266</v>
      </c>
      <c r="X443" s="56">
        <f t="shared" si="66"/>
        <v>1550.5978712377612</v>
      </c>
      <c r="Y443" s="56">
        <f t="shared" si="67"/>
        <v>13860.76286762247</v>
      </c>
    </row>
    <row r="444" spans="11:25">
      <c r="K444" s="55" t="s">
        <v>886</v>
      </c>
      <c r="L444" s="56">
        <f t="shared" si="68"/>
        <v>66811.15130074296</v>
      </c>
      <c r="M444" s="56">
        <f t="shared" si="69"/>
        <v>179.87617657892338</v>
      </c>
      <c r="N444" s="56">
        <f t="shared" si="70"/>
        <v>1485.6439325077883</v>
      </c>
      <c r="O444" s="56">
        <f t="shared" si="64"/>
        <v>65505.383544814096</v>
      </c>
      <c r="U444" s="55" t="s">
        <v>886</v>
      </c>
      <c r="V444" s="56">
        <f t="shared" si="71"/>
        <v>13860.76286762247</v>
      </c>
      <c r="W444" s="56">
        <f t="shared" si="65"/>
        <v>37.31743848975281</v>
      </c>
      <c r="X444" s="56">
        <f t="shared" si="66"/>
        <v>1550.5978712377612</v>
      </c>
      <c r="Y444" s="56">
        <f t="shared" si="67"/>
        <v>12347.482434874461</v>
      </c>
    </row>
    <row r="445" spans="11:25">
      <c r="K445" s="55" t="s">
        <v>887</v>
      </c>
      <c r="L445" s="56">
        <f t="shared" si="68"/>
        <v>65505.383544814096</v>
      </c>
      <c r="M445" s="56">
        <f t="shared" si="69"/>
        <v>176.36064800526873</v>
      </c>
      <c r="N445" s="56">
        <f t="shared" si="70"/>
        <v>1485.6439325077883</v>
      </c>
      <c r="O445" s="56">
        <f t="shared" si="64"/>
        <v>64196.10026031157</v>
      </c>
      <c r="U445" s="55" t="s">
        <v>887</v>
      </c>
      <c r="V445" s="56">
        <f t="shared" si="71"/>
        <v>12347.482434874461</v>
      </c>
      <c r="W445" s="56">
        <f t="shared" si="65"/>
        <v>33.243221940046631</v>
      </c>
      <c r="X445" s="56">
        <f t="shared" si="66"/>
        <v>1550.5978712377612</v>
      </c>
      <c r="Y445" s="56">
        <f t="shared" si="67"/>
        <v>10830.127785576746</v>
      </c>
    </row>
    <row r="446" spans="11:25">
      <c r="K446" s="55" t="s">
        <v>888</v>
      </c>
      <c r="L446" s="56">
        <f t="shared" si="68"/>
        <v>64196.10026031157</v>
      </c>
      <c r="M446" s="56">
        <f t="shared" si="69"/>
        <v>172.83565454699271</v>
      </c>
      <c r="N446" s="56">
        <f t="shared" si="70"/>
        <v>1485.6439325077883</v>
      </c>
      <c r="O446" s="56">
        <f t="shared" si="64"/>
        <v>62883.291982350776</v>
      </c>
      <c r="U446" s="55" t="s">
        <v>888</v>
      </c>
      <c r="V446" s="56">
        <f t="shared" si="71"/>
        <v>10830.127785576746</v>
      </c>
      <c r="W446" s="56">
        <f t="shared" si="65"/>
        <v>29.15803634578355</v>
      </c>
      <c r="X446" s="56">
        <f t="shared" si="66"/>
        <v>1550.5978712377612</v>
      </c>
      <c r="Y446" s="56">
        <f t="shared" si="67"/>
        <v>9308.6879506847672</v>
      </c>
    </row>
    <row r="447" spans="11:25">
      <c r="K447" s="55" t="s">
        <v>889</v>
      </c>
      <c r="L447" s="56">
        <f t="shared" si="68"/>
        <v>62883.291982350776</v>
      </c>
      <c r="M447" s="56">
        <f t="shared" si="69"/>
        <v>169.30117072171365</v>
      </c>
      <c r="N447" s="56">
        <f t="shared" si="70"/>
        <v>1485.6439325077883</v>
      </c>
      <c r="O447" s="56">
        <f t="shared" si="64"/>
        <v>61566.949220564704</v>
      </c>
      <c r="U447" s="55" t="s">
        <v>889</v>
      </c>
      <c r="V447" s="56">
        <f t="shared" si="71"/>
        <v>9308.6879506847672</v>
      </c>
      <c r="W447" s="56">
        <f t="shared" si="65"/>
        <v>25.061852174920531</v>
      </c>
      <c r="X447" s="56">
        <f t="shared" si="66"/>
        <v>1550.5978712377612</v>
      </c>
      <c r="Y447" s="56">
        <f t="shared" si="67"/>
        <v>7783.1519316219265</v>
      </c>
    </row>
    <row r="448" spans="11:25">
      <c r="K448" s="55" t="s">
        <v>890</v>
      </c>
      <c r="L448" s="56">
        <f t="shared" si="68"/>
        <v>61566.949220564704</v>
      </c>
      <c r="M448" s="56">
        <f t="shared" si="69"/>
        <v>165.75717097844344</v>
      </c>
      <c r="N448" s="56">
        <f t="shared" si="70"/>
        <v>1485.6439325077883</v>
      </c>
      <c r="O448" s="56">
        <f t="shared" si="64"/>
        <v>60247.062459035362</v>
      </c>
      <c r="U448" s="55" t="s">
        <v>890</v>
      </c>
      <c r="V448" s="56">
        <f t="shared" si="71"/>
        <v>7783.1519316219265</v>
      </c>
      <c r="W448" s="56">
        <f t="shared" si="65"/>
        <v>20.954639815905189</v>
      </c>
      <c r="X448" s="56">
        <f t="shared" si="66"/>
        <v>1550.5978712377612</v>
      </c>
      <c r="Y448" s="56">
        <f t="shared" si="67"/>
        <v>6253.508700200071</v>
      </c>
    </row>
    <row r="449" spans="11:25">
      <c r="K449" s="55" t="s">
        <v>891</v>
      </c>
      <c r="L449" s="56">
        <f t="shared" si="68"/>
        <v>60247.062459035362</v>
      </c>
      <c r="M449" s="56">
        <f t="shared" si="69"/>
        <v>162.2036296974029</v>
      </c>
      <c r="N449" s="56">
        <f t="shared" si="70"/>
        <v>1485.6439325077883</v>
      </c>
      <c r="O449" s="56">
        <f t="shared" si="64"/>
        <v>58923.622156224978</v>
      </c>
      <c r="U449" s="55" t="s">
        <v>891</v>
      </c>
      <c r="V449" s="56">
        <f t="shared" si="71"/>
        <v>6253.508700200071</v>
      </c>
      <c r="W449" s="56">
        <f t="shared" si="65"/>
        <v>16.836369577461731</v>
      </c>
      <c r="X449" s="56">
        <f t="shared" si="66"/>
        <v>1550.5978712377612</v>
      </c>
      <c r="Y449" s="56">
        <f t="shared" si="67"/>
        <v>4719.7471985397715</v>
      </c>
    </row>
    <row r="450" spans="11:25">
      <c r="K450" s="55" t="s">
        <v>892</v>
      </c>
      <c r="L450" s="56">
        <f t="shared" si="68"/>
        <v>58923.622156224978</v>
      </c>
      <c r="M450" s="56">
        <f t="shared" si="69"/>
        <v>158.64052118983651</v>
      </c>
      <c r="N450" s="56">
        <f t="shared" si="70"/>
        <v>1485.6439325077883</v>
      </c>
      <c r="O450" s="56">
        <f t="shared" si="64"/>
        <v>57596.618744907028</v>
      </c>
      <c r="U450" s="55" t="s">
        <v>892</v>
      </c>
      <c r="V450" s="56">
        <f t="shared" si="71"/>
        <v>4719.7471985397715</v>
      </c>
      <c r="W450" s="56">
        <f t="shared" si="65"/>
        <v>12.70701168837631</v>
      </c>
      <c r="X450" s="56">
        <f t="shared" si="66"/>
        <v>1550.5978712377612</v>
      </c>
      <c r="Y450" s="56">
        <f t="shared" si="67"/>
        <v>3181.8563389903866</v>
      </c>
    </row>
    <row r="451" spans="11:25">
      <c r="K451" s="55" t="s">
        <v>893</v>
      </c>
      <c r="L451" s="56">
        <f t="shared" si="68"/>
        <v>57596.618744907028</v>
      </c>
      <c r="M451" s="56">
        <f t="shared" si="69"/>
        <v>155.06781969782662</v>
      </c>
      <c r="N451" s="56">
        <f t="shared" si="70"/>
        <v>1485.6439325077883</v>
      </c>
      <c r="O451" s="56">
        <f t="shared" si="64"/>
        <v>56266.042632097066</v>
      </c>
      <c r="U451" s="55" t="s">
        <v>893</v>
      </c>
      <c r="V451" s="56">
        <f t="shared" si="71"/>
        <v>3181.8563389903866</v>
      </c>
      <c r="W451" s="56">
        <f t="shared" si="65"/>
        <v>8.5665362972818109</v>
      </c>
      <c r="X451" s="56">
        <f t="shared" si="66"/>
        <v>1550.5978712377612</v>
      </c>
      <c r="Y451" s="56">
        <f t="shared" si="67"/>
        <v>1639.8250040499072</v>
      </c>
    </row>
    <row r="452" spans="11:25">
      <c r="K452" s="55" t="s">
        <v>894</v>
      </c>
      <c r="L452" s="56">
        <f t="shared" si="68"/>
        <v>56266.042632097066</v>
      </c>
      <c r="M452" s="56">
        <f t="shared" si="69"/>
        <v>151.48549939410751</v>
      </c>
      <c r="N452" s="56">
        <f t="shared" si="70"/>
        <v>1485.6439325077883</v>
      </c>
      <c r="O452" s="56">
        <f t="shared" si="64"/>
        <v>54931.884198983382</v>
      </c>
      <c r="U452" s="55" t="s">
        <v>894</v>
      </c>
      <c r="V452" s="56">
        <f t="shared" si="71"/>
        <v>1639.8250040499072</v>
      </c>
      <c r="W452" s="56">
        <f t="shared" si="65"/>
        <v>4.4149134724420582</v>
      </c>
      <c r="X452" s="56">
        <f t="shared" si="66"/>
        <v>1550.5978712377612</v>
      </c>
      <c r="Y452" s="56">
        <f t="shared" si="67"/>
        <v>93.642046284588105</v>
      </c>
    </row>
    <row r="453" spans="11:25">
      <c r="K453" s="55" t="s">
        <v>895</v>
      </c>
      <c r="L453" s="56">
        <f t="shared" si="68"/>
        <v>54931.884198983382</v>
      </c>
      <c r="M453" s="56">
        <f t="shared" si="69"/>
        <v>147.89353438187834</v>
      </c>
      <c r="N453" s="56">
        <f t="shared" si="70"/>
        <v>1485.6439325077883</v>
      </c>
      <c r="O453" s="56">
        <f t="shared" si="64"/>
        <v>53594.133800857475</v>
      </c>
      <c r="U453" s="58" t="s">
        <v>895</v>
      </c>
      <c r="V453" s="59">
        <f t="shared" si="71"/>
        <v>93.642046284588105</v>
      </c>
      <c r="W453" s="59">
        <f t="shared" si="65"/>
        <v>0.25211320153542954</v>
      </c>
      <c r="X453" s="59">
        <f t="shared" si="66"/>
        <v>1550.5978712377612</v>
      </c>
      <c r="Y453" s="59">
        <f t="shared" si="67"/>
        <v>-1456.7037117516377</v>
      </c>
    </row>
    <row r="454" spans="11:25">
      <c r="K454" s="55" t="s">
        <v>896</v>
      </c>
      <c r="L454" s="56">
        <f t="shared" si="68"/>
        <v>53594.133800857475</v>
      </c>
      <c r="M454" s="56">
        <f t="shared" si="69"/>
        <v>144.29189869461629</v>
      </c>
      <c r="N454" s="56">
        <f t="shared" si="70"/>
        <v>1485.6439325077883</v>
      </c>
      <c r="O454" s="56">
        <f t="shared" si="64"/>
        <v>52252.781767044304</v>
      </c>
      <c r="U454" s="55" t="s">
        <v>896</v>
      </c>
      <c r="V454" s="56">
        <f t="shared" si="71"/>
        <v>-1456.7037117516377</v>
      </c>
      <c r="W454" s="56">
        <f t="shared" si="65"/>
        <v>-3.921894608562102</v>
      </c>
      <c r="X454" s="56">
        <f t="shared" si="66"/>
        <v>1550.5978712377612</v>
      </c>
      <c r="Y454" s="56">
        <f t="shared" si="67"/>
        <v>-3011.2234775979609</v>
      </c>
    </row>
    <row r="455" spans="11:25">
      <c r="K455" s="55" t="s">
        <v>897</v>
      </c>
      <c r="L455" s="56">
        <f t="shared" si="68"/>
        <v>52252.781767044304</v>
      </c>
      <c r="M455" s="56">
        <f t="shared" si="69"/>
        <v>140.68056629588853</v>
      </c>
      <c r="N455" s="56">
        <f t="shared" si="70"/>
        <v>1485.6439325077883</v>
      </c>
      <c r="O455" s="56">
        <f t="shared" si="64"/>
        <v>50907.818400832402</v>
      </c>
      <c r="U455" s="55" t="s">
        <v>897</v>
      </c>
      <c r="V455" s="56">
        <f t="shared" si="71"/>
        <v>-3011.2234775979609</v>
      </c>
      <c r="W455" s="56">
        <f t="shared" si="65"/>
        <v>-8.1071401319945107</v>
      </c>
      <c r="X455" s="56">
        <f t="shared" si="66"/>
        <v>1550.5978712377612</v>
      </c>
      <c r="Y455" s="56">
        <f t="shared" si="67"/>
        <v>-4569.9284889677165</v>
      </c>
    </row>
    <row r="456" spans="11:25">
      <c r="K456" s="55" t="s">
        <v>898</v>
      </c>
      <c r="L456" s="56">
        <f t="shared" si="68"/>
        <v>50907.818400832402</v>
      </c>
      <c r="M456" s="56">
        <f t="shared" si="69"/>
        <v>137.05951107916417</v>
      </c>
      <c r="N456" s="56">
        <f t="shared" si="70"/>
        <v>1485.6439325077883</v>
      </c>
      <c r="O456" s="56">
        <f t="shared" si="64"/>
        <v>49559.233979403776</v>
      </c>
      <c r="U456" s="55" t="s">
        <v>898</v>
      </c>
      <c r="V456" s="56">
        <f t="shared" si="71"/>
        <v>-4569.9284889677165</v>
      </c>
      <c r="W456" s="56">
        <f t="shared" si="65"/>
        <v>-12.303653624143854</v>
      </c>
      <c r="X456" s="56">
        <f t="shared" si="66"/>
        <v>1550.5978712377612</v>
      </c>
      <c r="Y456" s="56">
        <f t="shared" si="67"/>
        <v>-6132.8300138296208</v>
      </c>
    </row>
    <row r="457" spans="11:25">
      <c r="K457" s="55" t="s">
        <v>899</v>
      </c>
      <c r="L457" s="56">
        <f t="shared" si="68"/>
        <v>49559.233979403776</v>
      </c>
      <c r="M457" s="56">
        <f t="shared" si="69"/>
        <v>133.42870686762558</v>
      </c>
      <c r="N457" s="56">
        <f t="shared" si="70"/>
        <v>1485.6439325077883</v>
      </c>
      <c r="O457" s="56">
        <f t="shared" si="64"/>
        <v>48207.018753763616</v>
      </c>
      <c r="U457" s="55" t="s">
        <v>899</v>
      </c>
      <c r="V457" s="56">
        <f t="shared" si="71"/>
        <v>-6132.8300138296208</v>
      </c>
      <c r="W457" s="56">
        <f t="shared" si="65"/>
        <v>-16.511465421848982</v>
      </c>
      <c r="X457" s="56">
        <f t="shared" si="66"/>
        <v>1550.5978712377612</v>
      </c>
      <c r="Y457" s="56">
        <f t="shared" si="67"/>
        <v>-7699.9393504892305</v>
      </c>
    </row>
    <row r="458" spans="11:25">
      <c r="K458" s="55" t="s">
        <v>900</v>
      </c>
      <c r="L458" s="56">
        <f t="shared" si="68"/>
        <v>48207.018753763616</v>
      </c>
      <c r="M458" s="56">
        <f t="shared" si="69"/>
        <v>129.78812741397897</v>
      </c>
      <c r="N458" s="56">
        <f t="shared" si="70"/>
        <v>1485.6439325077883</v>
      </c>
      <c r="O458" s="56">
        <f t="shared" si="64"/>
        <v>46851.162948669808</v>
      </c>
      <c r="U458" s="55" t="s">
        <v>900</v>
      </c>
      <c r="V458" s="56">
        <f t="shared" si="71"/>
        <v>-7699.9393504892305</v>
      </c>
      <c r="W458" s="56">
        <f t="shared" si="65"/>
        <v>-20.730605943624855</v>
      </c>
      <c r="X458" s="56">
        <f t="shared" si="66"/>
        <v>1550.5978712377612</v>
      </c>
      <c r="Y458" s="56">
        <f t="shared" si="67"/>
        <v>-9271.2678276706174</v>
      </c>
    </row>
    <row r="459" spans="11:25">
      <c r="K459" s="55" t="s">
        <v>901</v>
      </c>
      <c r="L459" s="56">
        <f t="shared" si="68"/>
        <v>46851.162948669808</v>
      </c>
      <c r="M459" s="56">
        <f t="shared" si="69"/>
        <v>126.13774640026489</v>
      </c>
      <c r="N459" s="56">
        <f t="shared" si="70"/>
        <v>1485.6439325077883</v>
      </c>
      <c r="O459" s="56">
        <f t="shared" si="64"/>
        <v>45491.656762562285</v>
      </c>
      <c r="U459" s="55" t="s">
        <v>901</v>
      </c>
      <c r="V459" s="56">
        <f t="shared" si="71"/>
        <v>-9271.2678276706174</v>
      </c>
      <c r="W459" s="56">
        <f t="shared" si="65"/>
        <v>-24.961105689882434</v>
      </c>
      <c r="X459" s="56">
        <f t="shared" si="66"/>
        <v>1550.5978712377612</v>
      </c>
      <c r="Y459" s="56">
        <f t="shared" si="67"/>
        <v>-10846.826804598262</v>
      </c>
    </row>
    <row r="460" spans="11:25">
      <c r="K460" s="55" t="s">
        <v>902</v>
      </c>
      <c r="L460" s="56">
        <f t="shared" si="68"/>
        <v>45491.656762562285</v>
      </c>
      <c r="M460" s="56">
        <f t="shared" si="69"/>
        <v>122.47753743766771</v>
      </c>
      <c r="N460" s="56">
        <f t="shared" si="70"/>
        <v>1485.6439325077883</v>
      </c>
      <c r="O460" s="56">
        <f t="shared" si="64"/>
        <v>44128.490367492166</v>
      </c>
      <c r="U460" s="55" t="s">
        <v>902</v>
      </c>
      <c r="V460" s="56">
        <f t="shared" si="71"/>
        <v>-10846.826804598262</v>
      </c>
      <c r="W460" s="56">
        <f t="shared" si="65"/>
        <v>-29.202995243149172</v>
      </c>
      <c r="X460" s="56">
        <f t="shared" si="66"/>
        <v>1550.5978712377612</v>
      </c>
      <c r="Y460" s="56">
        <f t="shared" si="67"/>
        <v>-12426.627671079174</v>
      </c>
    </row>
    <row r="461" spans="11:25">
      <c r="K461" s="55" t="s">
        <v>903</v>
      </c>
      <c r="L461" s="56">
        <f t="shared" si="68"/>
        <v>44128.490367492166</v>
      </c>
      <c r="M461" s="56">
        <f t="shared" si="69"/>
        <v>118.80747406632507</v>
      </c>
      <c r="N461" s="56">
        <f t="shared" si="70"/>
        <v>1485.6439325077883</v>
      </c>
      <c r="O461" s="56">
        <f t="shared" ref="O461:O508" si="72">L461+M461-N461</f>
        <v>42761.653909050699</v>
      </c>
      <c r="U461" s="55" t="s">
        <v>903</v>
      </c>
      <c r="V461" s="56">
        <f t="shared" si="71"/>
        <v>-12426.627671079174</v>
      </c>
      <c r="W461" s="56">
        <f t="shared" ref="W461:W491" si="73">V461*V$7</f>
        <v>-33.456305268290087</v>
      </c>
      <c r="X461" s="56">
        <f t="shared" ref="X461:X491" si="74">V$9</f>
        <v>1550.5978712377612</v>
      </c>
      <c r="Y461" s="56">
        <f t="shared" ref="Y461:Y491" si="75">V461+W461-X461</f>
        <v>-14010.681847585225</v>
      </c>
    </row>
    <row r="462" spans="11:25">
      <c r="K462" s="55" t="s">
        <v>904</v>
      </c>
      <c r="L462" s="56">
        <f t="shared" ref="L462:L509" si="76">O461</f>
        <v>42761.653909050699</v>
      </c>
      <c r="M462" s="56">
        <f t="shared" ref="M462:M509" si="77">L462*L$7</f>
        <v>115.12752975513651</v>
      </c>
      <c r="N462" s="56">
        <f t="shared" ref="N462:N509" si="78">L$9</f>
        <v>1485.6439325077883</v>
      </c>
      <c r="O462" s="56">
        <f t="shared" si="72"/>
        <v>41391.137506298051</v>
      </c>
      <c r="U462" s="55" t="s">
        <v>904</v>
      </c>
      <c r="V462" s="56">
        <f t="shared" ref="V462:V491" si="79">Y461</f>
        <v>-14010.681847585225</v>
      </c>
      <c r="W462" s="56">
        <f t="shared" si="73"/>
        <v>-37.721066512729458</v>
      </c>
      <c r="X462" s="56">
        <f t="shared" si="74"/>
        <v>1550.5978712377612</v>
      </c>
      <c r="Y462" s="56">
        <f t="shared" si="75"/>
        <v>-15599.000785335717</v>
      </c>
    </row>
    <row r="463" spans="11:25">
      <c r="K463" s="55" t="s">
        <v>905</v>
      </c>
      <c r="L463" s="56">
        <f t="shared" si="76"/>
        <v>41391.137506298051</v>
      </c>
      <c r="M463" s="56">
        <f t="shared" si="77"/>
        <v>111.43767790157169</v>
      </c>
      <c r="N463" s="56">
        <f t="shared" si="78"/>
        <v>1485.6439325077883</v>
      </c>
      <c r="O463" s="56">
        <f t="shared" si="72"/>
        <v>40016.931251691836</v>
      </c>
      <c r="U463" s="55" t="s">
        <v>905</v>
      </c>
      <c r="V463" s="56">
        <f t="shared" si="79"/>
        <v>-15599.000785335717</v>
      </c>
      <c r="W463" s="56">
        <f t="shared" si="73"/>
        <v>-41.997309806673087</v>
      </c>
      <c r="X463" s="56">
        <f t="shared" si="74"/>
        <v>1550.5978712377612</v>
      </c>
      <c r="Y463" s="56">
        <f t="shared" si="75"/>
        <v>-17191.595966380151</v>
      </c>
    </row>
    <row r="464" spans="11:25">
      <c r="K464" s="55" t="s">
        <v>906</v>
      </c>
      <c r="L464" s="56">
        <f t="shared" si="76"/>
        <v>40016.931251691836</v>
      </c>
      <c r="M464" s="56">
        <f t="shared" si="77"/>
        <v>107.73789183147804</v>
      </c>
      <c r="N464" s="56">
        <f t="shared" si="78"/>
        <v>1485.6439325077883</v>
      </c>
      <c r="O464" s="56">
        <f t="shared" si="72"/>
        <v>38639.025211015527</v>
      </c>
      <c r="U464" s="55" t="s">
        <v>906</v>
      </c>
      <c r="V464" s="56">
        <f t="shared" si="79"/>
        <v>-17191.595966380151</v>
      </c>
      <c r="W464" s="56">
        <f t="shared" si="73"/>
        <v>-46.285066063331179</v>
      </c>
      <c r="X464" s="56">
        <f t="shared" si="74"/>
        <v>1550.5978712377612</v>
      </c>
      <c r="Y464" s="56">
        <f t="shared" si="75"/>
        <v>-18788.478903681244</v>
      </c>
    </row>
    <row r="465" spans="11:25">
      <c r="K465" s="55" t="s">
        <v>907</v>
      </c>
      <c r="L465" s="56">
        <f t="shared" si="76"/>
        <v>38639.025211015527</v>
      </c>
      <c r="M465" s="56">
        <f t="shared" si="77"/>
        <v>104.02814479888796</v>
      </c>
      <c r="N465" s="56">
        <f t="shared" si="78"/>
        <v>1485.6439325077883</v>
      </c>
      <c r="O465" s="56">
        <f t="shared" si="72"/>
        <v>37257.409423306628</v>
      </c>
      <c r="U465" s="55" t="s">
        <v>907</v>
      </c>
      <c r="V465" s="56">
        <f t="shared" si="79"/>
        <v>-18788.478903681244</v>
      </c>
      <c r="W465" s="56">
        <f t="shared" si="73"/>
        <v>-50.584366279141818</v>
      </c>
      <c r="X465" s="56">
        <f t="shared" si="74"/>
        <v>1550.5978712377612</v>
      </c>
      <c r="Y465" s="56">
        <f t="shared" si="75"/>
        <v>-20389.661141198147</v>
      </c>
    </row>
    <row r="466" spans="11:25">
      <c r="K466" s="55" t="s">
        <v>908</v>
      </c>
      <c r="L466" s="56">
        <f t="shared" si="76"/>
        <v>37257.409423306628</v>
      </c>
      <c r="M466" s="56">
        <f t="shared" si="77"/>
        <v>100.30840998582555</v>
      </c>
      <c r="N466" s="56">
        <f t="shared" si="78"/>
        <v>1485.6439325077883</v>
      </c>
      <c r="O466" s="56">
        <f t="shared" si="72"/>
        <v>35872.073900784664</v>
      </c>
      <c r="U466" s="55" t="s">
        <v>908</v>
      </c>
      <c r="V466" s="56">
        <f t="shared" si="79"/>
        <v>-20389.661141198147</v>
      </c>
      <c r="W466" s="56">
        <f t="shared" si="73"/>
        <v>-54.895241533995019</v>
      </c>
      <c r="X466" s="56">
        <f t="shared" si="74"/>
        <v>1550.5978712377612</v>
      </c>
      <c r="Y466" s="56">
        <f t="shared" si="75"/>
        <v>-21995.154253969904</v>
      </c>
    </row>
    <row r="467" spans="11:25">
      <c r="K467" s="55" t="s">
        <v>909</v>
      </c>
      <c r="L467" s="56">
        <f t="shared" si="76"/>
        <v>35872.073900784664</v>
      </c>
      <c r="M467" s="56">
        <f t="shared" si="77"/>
        <v>96.578660502112569</v>
      </c>
      <c r="N467" s="56">
        <f t="shared" si="78"/>
        <v>1485.6439325077883</v>
      </c>
      <c r="O467" s="56">
        <f t="shared" si="72"/>
        <v>34483.008628778989</v>
      </c>
      <c r="U467" s="55" t="s">
        <v>909</v>
      </c>
      <c r="V467" s="56">
        <f t="shared" si="79"/>
        <v>-21995.154253969904</v>
      </c>
      <c r="W467" s="56">
        <f t="shared" si="73"/>
        <v>-59.217722991457443</v>
      </c>
      <c r="X467" s="56">
        <f t="shared" si="74"/>
        <v>1550.5978712377612</v>
      </c>
      <c r="Y467" s="56">
        <f t="shared" si="75"/>
        <v>-23604.969848199122</v>
      </c>
    </row>
    <row r="468" spans="11:25">
      <c r="K468" s="55" t="s">
        <v>910</v>
      </c>
      <c r="L468" s="56">
        <f t="shared" si="76"/>
        <v>34483.008628778989</v>
      </c>
      <c r="M468" s="56">
        <f t="shared" si="77"/>
        <v>92.838869385174206</v>
      </c>
      <c r="N468" s="56">
        <f t="shared" si="78"/>
        <v>1485.6439325077883</v>
      </c>
      <c r="O468" s="56">
        <f t="shared" si="72"/>
        <v>33090.203565656375</v>
      </c>
      <c r="U468" s="55" t="s">
        <v>910</v>
      </c>
      <c r="V468" s="56">
        <f t="shared" si="79"/>
        <v>-23604.969848199122</v>
      </c>
      <c r="W468" s="56">
        <f t="shared" si="73"/>
        <v>-63.551841898997644</v>
      </c>
      <c r="X468" s="56">
        <f t="shared" si="74"/>
        <v>1550.5978712377612</v>
      </c>
      <c r="Y468" s="56">
        <f t="shared" si="75"/>
        <v>-25219.11956133588</v>
      </c>
    </row>
    <row r="469" spans="11:25">
      <c r="K469" s="55" t="s">
        <v>911</v>
      </c>
      <c r="L469" s="56">
        <f t="shared" si="76"/>
        <v>33090.203565656375</v>
      </c>
      <c r="M469" s="56">
        <f t="shared" si="77"/>
        <v>89.08900959984409</v>
      </c>
      <c r="N469" s="56">
        <f t="shared" si="78"/>
        <v>1485.6439325077883</v>
      </c>
      <c r="O469" s="56">
        <f t="shared" si="72"/>
        <v>31693.648642748434</v>
      </c>
      <c r="U469" s="55" t="s">
        <v>911</v>
      </c>
      <c r="V469" s="56">
        <f t="shared" si="79"/>
        <v>-25219.11956133588</v>
      </c>
      <c r="W469" s="56">
        <f t="shared" si="73"/>
        <v>-67.897629588211998</v>
      </c>
      <c r="X469" s="56">
        <f t="shared" si="74"/>
        <v>1550.5978712377612</v>
      </c>
      <c r="Y469" s="56">
        <f t="shared" si="75"/>
        <v>-26837.615062161854</v>
      </c>
    </row>
    <row r="470" spans="11:25">
      <c r="K470" s="55" t="s">
        <v>912</v>
      </c>
      <c r="L470" s="56">
        <f t="shared" si="76"/>
        <v>31693.648642748434</v>
      </c>
      <c r="M470" s="56">
        <f t="shared" si="77"/>
        <v>85.329054038168877</v>
      </c>
      <c r="N470" s="56">
        <f t="shared" si="78"/>
        <v>1485.6439325077883</v>
      </c>
      <c r="O470" s="56">
        <f t="shared" si="72"/>
        <v>30293.333764278814</v>
      </c>
      <c r="U470" s="55" t="s">
        <v>912</v>
      </c>
      <c r="V470" s="56">
        <f t="shared" si="79"/>
        <v>-26837.615062161854</v>
      </c>
      <c r="W470" s="56">
        <f t="shared" si="73"/>
        <v>-72.255117475051151</v>
      </c>
      <c r="X470" s="56">
        <f t="shared" si="74"/>
        <v>1550.5978712377612</v>
      </c>
      <c r="Y470" s="56">
        <f t="shared" si="75"/>
        <v>-28460.468050874668</v>
      </c>
    </row>
    <row r="471" spans="11:25">
      <c r="K471" s="55" t="s">
        <v>913</v>
      </c>
      <c r="L471" s="56">
        <f t="shared" si="76"/>
        <v>30293.333764278814</v>
      </c>
      <c r="M471" s="56">
        <f t="shared" si="77"/>
        <v>81.558975519212197</v>
      </c>
      <c r="N471" s="56">
        <f t="shared" si="78"/>
        <v>1485.6439325077883</v>
      </c>
      <c r="O471" s="56">
        <f t="shared" si="72"/>
        <v>28889.248807290238</v>
      </c>
      <c r="U471" s="55" t="s">
        <v>913</v>
      </c>
      <c r="V471" s="56">
        <f t="shared" si="79"/>
        <v>-28460.468050874668</v>
      </c>
      <c r="W471" s="56">
        <f t="shared" si="73"/>
        <v>-76.624337060047196</v>
      </c>
      <c r="X471" s="56">
        <f t="shared" si="74"/>
        <v>1550.5978712377612</v>
      </c>
      <c r="Y471" s="56">
        <f t="shared" si="75"/>
        <v>-30087.690259172476</v>
      </c>
    </row>
    <row r="472" spans="11:25">
      <c r="K472" s="55" t="s">
        <v>914</v>
      </c>
      <c r="L472" s="56">
        <f t="shared" si="76"/>
        <v>28889.248807290238</v>
      </c>
      <c r="M472" s="56">
        <f t="shared" si="77"/>
        <v>77.778746788858342</v>
      </c>
      <c r="N472" s="56">
        <f t="shared" si="78"/>
        <v>1485.6439325077883</v>
      </c>
      <c r="O472" s="56">
        <f t="shared" si="72"/>
        <v>27481.383621571309</v>
      </c>
      <c r="U472" s="55" t="s">
        <v>914</v>
      </c>
      <c r="V472" s="56">
        <f t="shared" si="79"/>
        <v>-30087.690259172476</v>
      </c>
      <c r="W472" s="56">
        <f t="shared" si="73"/>
        <v>-81.005319928541297</v>
      </c>
      <c r="X472" s="56">
        <f t="shared" si="74"/>
        <v>1550.5978712377612</v>
      </c>
      <c r="Y472" s="56">
        <f t="shared" si="75"/>
        <v>-31719.293450338781</v>
      </c>
    </row>
    <row r="473" spans="11:25">
      <c r="K473" s="55" t="s">
        <v>915</v>
      </c>
      <c r="L473" s="56">
        <f t="shared" si="76"/>
        <v>27481.383621571309</v>
      </c>
      <c r="M473" s="56">
        <f t="shared" si="77"/>
        <v>73.988340519615065</v>
      </c>
      <c r="N473" s="56">
        <f t="shared" si="78"/>
        <v>1485.6439325077883</v>
      </c>
      <c r="O473" s="56">
        <f t="shared" si="72"/>
        <v>26069.728029583137</v>
      </c>
      <c r="U473" s="55" t="s">
        <v>915</v>
      </c>
      <c r="V473" s="56">
        <f t="shared" si="79"/>
        <v>-31719.293450338781</v>
      </c>
      <c r="W473" s="56">
        <f t="shared" si="73"/>
        <v>-85.398097750912115</v>
      </c>
      <c r="X473" s="56">
        <f t="shared" si="74"/>
        <v>1550.5978712377612</v>
      </c>
      <c r="Y473" s="56">
        <f t="shared" si="75"/>
        <v>-33355.289419327455</v>
      </c>
    </row>
    <row r="474" spans="11:25">
      <c r="K474" s="55" t="s">
        <v>916</v>
      </c>
      <c r="L474" s="56">
        <f t="shared" si="76"/>
        <v>26069.728029583137</v>
      </c>
      <c r="M474" s="56">
        <f t="shared" si="77"/>
        <v>70.187729310416145</v>
      </c>
      <c r="N474" s="56">
        <f t="shared" si="78"/>
        <v>1485.6439325077883</v>
      </c>
      <c r="O474" s="56">
        <f t="shared" si="72"/>
        <v>24654.271826385764</v>
      </c>
      <c r="U474" s="55" t="s">
        <v>916</v>
      </c>
      <c r="V474" s="56">
        <f t="shared" si="79"/>
        <v>-33355.289419327455</v>
      </c>
      <c r="W474" s="56">
        <f t="shared" si="73"/>
        <v>-89.802702282804702</v>
      </c>
      <c r="X474" s="56">
        <f t="shared" si="74"/>
        <v>1550.5978712377612</v>
      </c>
      <c r="Y474" s="56">
        <f t="shared" si="75"/>
        <v>-34995.68999284802</v>
      </c>
    </row>
    <row r="475" spans="11:25">
      <c r="K475" s="55" t="s">
        <v>917</v>
      </c>
      <c r="L475" s="56">
        <f t="shared" si="76"/>
        <v>24654.271826385764</v>
      </c>
      <c r="M475" s="56">
        <f t="shared" si="77"/>
        <v>66.376885686423222</v>
      </c>
      <c r="N475" s="56">
        <f t="shared" si="78"/>
        <v>1485.6439325077883</v>
      </c>
      <c r="O475" s="56">
        <f t="shared" si="72"/>
        <v>23235.004779564399</v>
      </c>
      <c r="U475" s="55" t="s">
        <v>917</v>
      </c>
      <c r="V475" s="56">
        <f t="shared" si="79"/>
        <v>-34995.68999284802</v>
      </c>
      <c r="W475" s="56">
        <f t="shared" si="73"/>
        <v>-94.21916536536007</v>
      </c>
      <c r="X475" s="56">
        <f t="shared" si="74"/>
        <v>1550.5978712377612</v>
      </c>
      <c r="Y475" s="56">
        <f t="shared" si="75"/>
        <v>-36640.507029451139</v>
      </c>
    </row>
    <row r="476" spans="11:25">
      <c r="K476" s="55" t="s">
        <v>918</v>
      </c>
      <c r="L476" s="56">
        <f t="shared" si="76"/>
        <v>23235.004779564399</v>
      </c>
      <c r="M476" s="56">
        <f t="shared" si="77"/>
        <v>62.555782098827237</v>
      </c>
      <c r="N476" s="56">
        <f t="shared" si="78"/>
        <v>1485.6439325077883</v>
      </c>
      <c r="O476" s="56">
        <f t="shared" si="72"/>
        <v>21811.916629155439</v>
      </c>
      <c r="U476" s="55" t="s">
        <v>918</v>
      </c>
      <c r="V476" s="56">
        <f t="shared" si="79"/>
        <v>-36640.507029451139</v>
      </c>
      <c r="W476" s="56">
        <f t="shared" si="73"/>
        <v>-98.647518925445382</v>
      </c>
      <c r="X476" s="56">
        <f t="shared" si="74"/>
        <v>1550.5978712377612</v>
      </c>
      <c r="Y476" s="56">
        <f t="shared" si="75"/>
        <v>-38289.752419614349</v>
      </c>
    </row>
    <row r="477" spans="11:25">
      <c r="K477" s="55" t="s">
        <v>919</v>
      </c>
      <c r="L477" s="56">
        <f t="shared" si="76"/>
        <v>21811.916629155439</v>
      </c>
      <c r="M477" s="56">
        <f t="shared" si="77"/>
        <v>58.724390924649263</v>
      </c>
      <c r="N477" s="56">
        <f t="shared" si="78"/>
        <v>1485.6439325077883</v>
      </c>
      <c r="O477" s="56">
        <f t="shared" si="72"/>
        <v>20384.997087572301</v>
      </c>
      <c r="U477" s="55" t="s">
        <v>919</v>
      </c>
      <c r="V477" s="56">
        <f t="shared" si="79"/>
        <v>-38289.752419614349</v>
      </c>
      <c r="W477" s="56">
        <f t="shared" si="73"/>
        <v>-103.0877949758848</v>
      </c>
      <c r="X477" s="56">
        <f t="shared" si="74"/>
        <v>1550.5978712377612</v>
      </c>
      <c r="Y477" s="56">
        <f t="shared" si="75"/>
        <v>-39943.438085827998</v>
      </c>
    </row>
    <row r="478" spans="11:25">
      <c r="K478" s="55" t="s">
        <v>920</v>
      </c>
      <c r="L478" s="56">
        <f t="shared" si="76"/>
        <v>20384.997087572301</v>
      </c>
      <c r="M478" s="56">
        <f t="shared" si="77"/>
        <v>54.882684466540816</v>
      </c>
      <c r="N478" s="56">
        <f t="shared" si="78"/>
        <v>1485.6439325077883</v>
      </c>
      <c r="O478" s="56">
        <f t="shared" si="72"/>
        <v>18954.235839531055</v>
      </c>
      <c r="U478" s="55" t="s">
        <v>920</v>
      </c>
      <c r="V478" s="56">
        <f t="shared" si="79"/>
        <v>-39943.438085827998</v>
      </c>
      <c r="W478" s="56">
        <f t="shared" si="73"/>
        <v>-107.54002561569078</v>
      </c>
      <c r="X478" s="56">
        <f t="shared" si="74"/>
        <v>1550.5978712377612</v>
      </c>
      <c r="Y478" s="56">
        <f t="shared" si="75"/>
        <v>-41601.575982681454</v>
      </c>
    </row>
    <row r="479" spans="11:25">
      <c r="K479" s="55" t="s">
        <v>921</v>
      </c>
      <c r="L479" s="56">
        <f t="shared" si="76"/>
        <v>18954.235839531055</v>
      </c>
      <c r="M479" s="56">
        <f t="shared" si="77"/>
        <v>51.030634952583618</v>
      </c>
      <c r="N479" s="56">
        <f t="shared" si="78"/>
        <v>1485.6439325077883</v>
      </c>
      <c r="O479" s="56">
        <f t="shared" si="72"/>
        <v>17519.622541975852</v>
      </c>
      <c r="U479" s="55" t="s">
        <v>921</v>
      </c>
      <c r="V479" s="56">
        <f t="shared" si="79"/>
        <v>-41601.575982681454</v>
      </c>
      <c r="W479" s="56">
        <f t="shared" si="73"/>
        <v>-112.00424303029624</v>
      </c>
      <c r="X479" s="56">
        <f t="shared" si="74"/>
        <v>1550.5978712377612</v>
      </c>
      <c r="Y479" s="56">
        <f t="shared" si="75"/>
        <v>-43264.178096949508</v>
      </c>
    </row>
    <row r="480" spans="11:25">
      <c r="K480" s="55" t="s">
        <v>922</v>
      </c>
      <c r="L480" s="56">
        <f t="shared" si="76"/>
        <v>17519.622541975852</v>
      </c>
      <c r="M480" s="56">
        <f t="shared" si="77"/>
        <v>47.16821453608884</v>
      </c>
      <c r="N480" s="56">
        <f t="shared" si="78"/>
        <v>1485.6439325077883</v>
      </c>
      <c r="O480" s="56">
        <f t="shared" si="72"/>
        <v>16081.146824004154</v>
      </c>
      <c r="U480" s="55" t="s">
        <v>922</v>
      </c>
      <c r="V480" s="56">
        <f t="shared" si="79"/>
        <v>-43264.178096949508</v>
      </c>
      <c r="W480" s="56">
        <f t="shared" si="73"/>
        <v>-116.48047949178715</v>
      </c>
      <c r="X480" s="56">
        <f t="shared" si="74"/>
        <v>1550.5978712377612</v>
      </c>
      <c r="Y480" s="56">
        <f t="shared" si="75"/>
        <v>-44931.256447679058</v>
      </c>
    </row>
    <row r="481" spans="11:25">
      <c r="K481" s="55" t="s">
        <v>923</v>
      </c>
      <c r="L481" s="56">
        <f t="shared" si="76"/>
        <v>16081.146824004154</v>
      </c>
      <c r="M481" s="56">
        <f t="shared" si="77"/>
        <v>43.295395295395807</v>
      </c>
      <c r="N481" s="56">
        <f t="shared" si="78"/>
        <v>1485.6439325077883</v>
      </c>
      <c r="O481" s="56">
        <f t="shared" si="72"/>
        <v>14638.798286791762</v>
      </c>
      <c r="U481" s="55" t="s">
        <v>923</v>
      </c>
      <c r="V481" s="56">
        <f t="shared" si="79"/>
        <v>-44931.256447679058</v>
      </c>
      <c r="W481" s="56">
        <f t="shared" si="73"/>
        <v>-120.96876735913594</v>
      </c>
      <c r="X481" s="56">
        <f t="shared" si="74"/>
        <v>1550.5978712377612</v>
      </c>
      <c r="Y481" s="56">
        <f t="shared" si="75"/>
        <v>-46602.823086275952</v>
      </c>
    </row>
    <row r="482" spans="11:25">
      <c r="K482" s="55" t="s">
        <v>924</v>
      </c>
      <c r="L482" s="56">
        <f t="shared" si="76"/>
        <v>14638.798286791762</v>
      </c>
      <c r="M482" s="56">
        <f t="shared" si="77"/>
        <v>39.412149233670135</v>
      </c>
      <c r="N482" s="56">
        <f t="shared" si="78"/>
        <v>1485.6439325077883</v>
      </c>
      <c r="O482" s="56">
        <f t="shared" si="72"/>
        <v>13192.566503517644</v>
      </c>
      <c r="U482" s="55" t="s">
        <v>924</v>
      </c>
      <c r="V482" s="56">
        <f t="shared" si="79"/>
        <v>-46602.823086275952</v>
      </c>
      <c r="W482" s="56">
        <f t="shared" si="73"/>
        <v>-125.46913907843528</v>
      </c>
      <c r="X482" s="56">
        <f t="shared" si="74"/>
        <v>1550.5978712377612</v>
      </c>
      <c r="Y482" s="56">
        <f t="shared" si="75"/>
        <v>-48278.890096592149</v>
      </c>
    </row>
    <row r="483" spans="11:25">
      <c r="K483" s="55" t="s">
        <v>925</v>
      </c>
      <c r="L483" s="56">
        <f t="shared" si="76"/>
        <v>13192.566503517644</v>
      </c>
      <c r="M483" s="56">
        <f t="shared" si="77"/>
        <v>35.518448278701356</v>
      </c>
      <c r="N483" s="56">
        <f t="shared" si="78"/>
        <v>1485.6439325077883</v>
      </c>
      <c r="O483" s="56">
        <f t="shared" si="72"/>
        <v>11742.441019288557</v>
      </c>
      <c r="U483" s="55" t="s">
        <v>925</v>
      </c>
      <c r="V483" s="56">
        <f t="shared" si="79"/>
        <v>-48278.890096592149</v>
      </c>
      <c r="W483" s="56">
        <f t="shared" si="73"/>
        <v>-129.98162718313273</v>
      </c>
      <c r="X483" s="56">
        <f t="shared" si="74"/>
        <v>1550.5978712377612</v>
      </c>
      <c r="Y483" s="56">
        <f t="shared" si="75"/>
        <v>-49959.469595013041</v>
      </c>
    </row>
    <row r="484" spans="11:25">
      <c r="K484" s="55" t="s">
        <v>926</v>
      </c>
      <c r="L484" s="56">
        <f t="shared" si="76"/>
        <v>11742.441019288557</v>
      </c>
      <c r="M484" s="56">
        <f t="shared" si="77"/>
        <v>31.614264282699967</v>
      </c>
      <c r="N484" s="56">
        <f t="shared" si="78"/>
        <v>1485.6439325077883</v>
      </c>
      <c r="O484" s="56">
        <f t="shared" si="72"/>
        <v>10288.411351063469</v>
      </c>
      <c r="U484" s="55" t="s">
        <v>926</v>
      </c>
      <c r="V484" s="56">
        <f t="shared" si="79"/>
        <v>-49959.469595013041</v>
      </c>
      <c r="W484" s="56">
        <f t="shared" si="73"/>
        <v>-134.50626429426589</v>
      </c>
      <c r="X484" s="56">
        <f t="shared" si="74"/>
        <v>1550.5978712377612</v>
      </c>
      <c r="Y484" s="56">
        <f t="shared" si="75"/>
        <v>-51644.573730545068</v>
      </c>
    </row>
    <row r="485" spans="11:25">
      <c r="K485" s="55" t="s">
        <v>927</v>
      </c>
      <c r="L485" s="56">
        <f t="shared" si="76"/>
        <v>10288.411351063469</v>
      </c>
      <c r="M485" s="56">
        <f t="shared" si="77"/>
        <v>27.699569022093957</v>
      </c>
      <c r="N485" s="56">
        <f t="shared" si="78"/>
        <v>1485.6439325077883</v>
      </c>
      <c r="O485" s="56">
        <f t="shared" si="72"/>
        <v>8830.4669875777745</v>
      </c>
      <c r="U485" s="55" t="s">
        <v>927</v>
      </c>
      <c r="V485" s="56">
        <f t="shared" si="79"/>
        <v>-51644.573730545068</v>
      </c>
      <c r="W485" s="56">
        <f t="shared" si="73"/>
        <v>-139.04308312069827</v>
      </c>
      <c r="X485" s="56">
        <f t="shared" si="74"/>
        <v>1550.5978712377612</v>
      </c>
      <c r="Y485" s="56">
        <f t="shared" si="75"/>
        <v>-53334.214684903527</v>
      </c>
    </row>
    <row r="486" spans="11:25">
      <c r="K486" s="55" t="s">
        <v>928</v>
      </c>
      <c r="L486" s="56">
        <f t="shared" si="76"/>
        <v>8830.4669875777745</v>
      </c>
      <c r="M486" s="56">
        <f t="shared" si="77"/>
        <v>23.77433419732478</v>
      </c>
      <c r="N486" s="56">
        <f t="shared" si="78"/>
        <v>1485.6439325077883</v>
      </c>
      <c r="O486" s="56">
        <f t="shared" si="72"/>
        <v>7368.5973892673119</v>
      </c>
      <c r="U486" s="55" t="s">
        <v>928</v>
      </c>
      <c r="V486" s="56">
        <f t="shared" si="79"/>
        <v>-53334.214684903527</v>
      </c>
      <c r="W486" s="56">
        <f t="shared" si="73"/>
        <v>-143.59211645935568</v>
      </c>
      <c r="X486" s="56">
        <f t="shared" si="74"/>
        <v>1550.5978712377612</v>
      </c>
      <c r="Y486" s="56">
        <f t="shared" si="75"/>
        <v>-55028.404672600642</v>
      </c>
    </row>
    <row r="487" spans="11:25">
      <c r="K487" s="55" t="s">
        <v>929</v>
      </c>
      <c r="L487" s="56">
        <f t="shared" si="76"/>
        <v>7368.5973892673119</v>
      </c>
      <c r="M487" s="56">
        <f t="shared" si="77"/>
        <v>19.838531432642764</v>
      </c>
      <c r="N487" s="56">
        <f t="shared" si="78"/>
        <v>1485.6439325077883</v>
      </c>
      <c r="O487" s="56">
        <f t="shared" si="72"/>
        <v>5902.7919881921662</v>
      </c>
      <c r="U487" s="55" t="s">
        <v>929</v>
      </c>
      <c r="V487" s="56">
        <f t="shared" si="79"/>
        <v>-55028.404672600642</v>
      </c>
      <c r="W487" s="56">
        <f t="shared" si="73"/>
        <v>-148.15339719546327</v>
      </c>
      <c r="X487" s="56">
        <f t="shared" si="74"/>
        <v>1550.5978712377612</v>
      </c>
      <c r="Y487" s="56">
        <f t="shared" si="75"/>
        <v>-56727.155941033867</v>
      </c>
    </row>
    <row r="488" spans="11:25">
      <c r="K488" s="55" t="s">
        <v>930</v>
      </c>
      <c r="L488" s="56">
        <f t="shared" si="76"/>
        <v>5902.7919881921662</v>
      </c>
      <c r="M488" s="56">
        <f t="shared" si="77"/>
        <v>15.892132275901988</v>
      </c>
      <c r="N488" s="56">
        <f t="shared" si="78"/>
        <v>1485.6439325077883</v>
      </c>
      <c r="O488" s="56">
        <f t="shared" si="72"/>
        <v>4433.0401879602805</v>
      </c>
      <c r="U488" s="55" t="s">
        <v>930</v>
      </c>
      <c r="V488" s="56">
        <f t="shared" si="79"/>
        <v>-56727.155941033867</v>
      </c>
      <c r="W488" s="56">
        <f t="shared" si="73"/>
        <v>-152.72695830278352</v>
      </c>
      <c r="X488" s="56">
        <f t="shared" si="74"/>
        <v>1550.5978712377612</v>
      </c>
      <c r="Y488" s="56">
        <f t="shared" si="75"/>
        <v>-58430.48077057441</v>
      </c>
    </row>
    <row r="489" spans="11:25">
      <c r="K489" s="55" t="s">
        <v>931</v>
      </c>
      <c r="L489" s="56">
        <f t="shared" si="76"/>
        <v>4433.0401879602805</v>
      </c>
      <c r="M489" s="56">
        <f t="shared" si="77"/>
        <v>11.935108198354603</v>
      </c>
      <c r="N489" s="56">
        <f t="shared" si="78"/>
        <v>1485.6439325077883</v>
      </c>
      <c r="O489" s="56">
        <f t="shared" si="72"/>
        <v>2959.3313636508474</v>
      </c>
      <c r="U489" s="55" t="s">
        <v>931</v>
      </c>
      <c r="V489" s="56">
        <f t="shared" si="79"/>
        <v>-58430.48077057441</v>
      </c>
      <c r="W489" s="56">
        <f t="shared" si="73"/>
        <v>-157.31283284385421</v>
      </c>
      <c r="X489" s="56">
        <f t="shared" si="74"/>
        <v>1550.5978712377612</v>
      </c>
      <c r="Y489" s="56">
        <f t="shared" si="75"/>
        <v>-60138.391474656026</v>
      </c>
    </row>
    <row r="490" spans="11:25">
      <c r="K490" s="55" t="s">
        <v>932</v>
      </c>
      <c r="L490" s="56">
        <f t="shared" si="76"/>
        <v>2959.3313636508474</v>
      </c>
      <c r="M490" s="56">
        <f t="shared" si="77"/>
        <v>7.9674305944445898</v>
      </c>
      <c r="N490" s="56">
        <f t="shared" si="78"/>
        <v>1485.6439325077883</v>
      </c>
      <c r="O490" s="56">
        <f t="shared" si="72"/>
        <v>1481.6548617375036</v>
      </c>
      <c r="U490" s="55" t="s">
        <v>932</v>
      </c>
      <c r="V490" s="56">
        <f t="shared" si="79"/>
        <v>-60138.391474656026</v>
      </c>
      <c r="W490" s="56">
        <f t="shared" si="73"/>
        <v>-161.91105397022778</v>
      </c>
      <c r="X490" s="56">
        <f t="shared" si="74"/>
        <v>1550.5978712377612</v>
      </c>
      <c r="Y490" s="56">
        <f t="shared" si="75"/>
        <v>-61850.900399864018</v>
      </c>
    </row>
    <row r="491" spans="11:25">
      <c r="K491" s="55" t="s">
        <v>933</v>
      </c>
      <c r="L491" s="56">
        <f t="shared" si="76"/>
        <v>1481.6548617375036</v>
      </c>
      <c r="M491" s="56">
        <f t="shared" si="77"/>
        <v>3.9890707816009714</v>
      </c>
      <c r="N491" s="56">
        <f t="shared" si="78"/>
        <v>1485.6439325077883</v>
      </c>
      <c r="O491" s="56">
        <f t="shared" si="72"/>
        <v>1.1316160453134216E-8</v>
      </c>
      <c r="U491" s="55" t="s">
        <v>933</v>
      </c>
      <c r="V491" s="56">
        <f t="shared" si="79"/>
        <v>-61850.900399864018</v>
      </c>
      <c r="W491" s="56">
        <f t="shared" si="73"/>
        <v>-166.52165492271084</v>
      </c>
      <c r="X491" s="56">
        <f t="shared" si="74"/>
        <v>1550.5978712377612</v>
      </c>
      <c r="Y491" s="56">
        <f t="shared" si="75"/>
        <v>-63568.019926024492</v>
      </c>
    </row>
  </sheetData>
  <mergeCells count="3">
    <mergeCell ref="A1:E1"/>
    <mergeCell ref="K1:O1"/>
    <mergeCell ref="U1:Y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XFD55"/>
  <sheetViews>
    <sheetView showGridLines="0" tabSelected="1" zoomScale="220" zoomScaleNormal="220" zoomScalePageLayoutView="150" workbookViewId="0">
      <selection activeCell="F29" sqref="F29"/>
    </sheetView>
  </sheetViews>
  <sheetFormatPr baseColWidth="10" defaultRowHeight="13"/>
  <cols>
    <col min="1" max="1" width="13.5" bestFit="1" customWidth="1"/>
    <col min="2" max="2" width="5.1640625" customWidth="1"/>
    <col min="3" max="3" width="28.6640625" bestFit="1" customWidth="1"/>
    <col min="4" max="4" width="6.6640625" customWidth="1"/>
    <col min="6" max="6" width="10.83203125" style="10"/>
    <col min="8" max="8" width="13.5" bestFit="1" customWidth="1"/>
    <col min="9" max="9" width="10.83203125" style="10"/>
  </cols>
  <sheetData>
    <row r="2" spans="1:12">
      <c r="A2" t="s">
        <v>78</v>
      </c>
      <c r="B2" s="3" t="s">
        <v>16</v>
      </c>
      <c r="C2" s="3"/>
      <c r="D2" s="41" t="s">
        <v>17</v>
      </c>
      <c r="E2" s="41"/>
      <c r="F2" s="41"/>
      <c r="G2" s="41"/>
      <c r="H2" s="42"/>
      <c r="I2" s="43" t="s">
        <v>54</v>
      </c>
      <c r="J2" s="43"/>
      <c r="K2" s="43"/>
      <c r="L2" s="43"/>
    </row>
    <row r="3" spans="1:12">
      <c r="C3" s="4"/>
      <c r="D3" s="1" t="s">
        <v>34</v>
      </c>
      <c r="E3" s="1" t="s">
        <v>81</v>
      </c>
      <c r="F3" s="9" t="s">
        <v>33</v>
      </c>
      <c r="G3" s="8" t="s">
        <v>39</v>
      </c>
      <c r="H3" s="7" t="s">
        <v>40</v>
      </c>
      <c r="I3" s="9" t="s">
        <v>55</v>
      </c>
      <c r="J3" s="1" t="s">
        <v>56</v>
      </c>
      <c r="K3" s="1" t="s">
        <v>57</v>
      </c>
      <c r="L3" s="1" t="s">
        <v>58</v>
      </c>
    </row>
    <row r="4" spans="1:12">
      <c r="B4" t="s">
        <v>66</v>
      </c>
      <c r="C4" s="4"/>
      <c r="D4" s="5"/>
      <c r="E4" s="5"/>
      <c r="F4" s="13"/>
      <c r="G4" s="15"/>
      <c r="H4" s="16"/>
      <c r="I4" s="13"/>
      <c r="J4" s="5"/>
      <c r="K4" s="5"/>
      <c r="L4" s="5"/>
    </row>
    <row r="5" spans="1:12">
      <c r="A5" t="s">
        <v>66</v>
      </c>
      <c r="C5" s="4" t="s">
        <v>79</v>
      </c>
      <c r="D5" s="5">
        <v>1</v>
      </c>
      <c r="E5" s="5">
        <v>26</v>
      </c>
      <c r="F5" s="13">
        <v>3000</v>
      </c>
      <c r="G5" s="11">
        <v>0.02</v>
      </c>
      <c r="H5" s="4" t="s">
        <v>45</v>
      </c>
      <c r="I5" s="10">
        <f>D5*E5*F5</f>
        <v>78000</v>
      </c>
      <c r="J5" s="10">
        <f t="shared" ref="J5:L6" si="0">I5*(1+$G5)</f>
        <v>79560</v>
      </c>
      <c r="K5" s="10">
        <f t="shared" si="0"/>
        <v>81151.199999999997</v>
      </c>
      <c r="L5" s="10">
        <f t="shared" si="0"/>
        <v>82774.224000000002</v>
      </c>
    </row>
    <row r="6" spans="1:12">
      <c r="A6" t="s">
        <v>66</v>
      </c>
      <c r="C6" s="4" t="s">
        <v>80</v>
      </c>
      <c r="D6" s="5">
        <v>1</v>
      </c>
      <c r="E6" s="5">
        <v>26</v>
      </c>
      <c r="F6" s="13">
        <v>2000</v>
      </c>
      <c r="G6" s="11">
        <v>0.02</v>
      </c>
      <c r="H6" s="4" t="s">
        <v>45</v>
      </c>
      <c r="I6" s="10">
        <f>D6*E6*F6</f>
        <v>52000</v>
      </c>
      <c r="J6" s="10">
        <f t="shared" si="0"/>
        <v>53040</v>
      </c>
      <c r="K6" s="10">
        <f t="shared" si="0"/>
        <v>54100.800000000003</v>
      </c>
      <c r="L6" s="10">
        <f t="shared" si="0"/>
        <v>55182.816000000006</v>
      </c>
    </row>
    <row r="7" spans="1:12">
      <c r="A7" t="s">
        <v>66</v>
      </c>
      <c r="C7" s="4" t="s">
        <v>67</v>
      </c>
      <c r="D7" s="5"/>
      <c r="E7" s="5"/>
      <c r="F7" s="13"/>
      <c r="G7" s="15"/>
      <c r="H7" s="16"/>
      <c r="I7" s="13"/>
      <c r="J7" s="5"/>
      <c r="K7" s="5"/>
      <c r="L7" s="5"/>
    </row>
    <row r="8" spans="1:12">
      <c r="B8" s="2" t="s">
        <v>68</v>
      </c>
      <c r="C8" s="4"/>
      <c r="D8" s="5"/>
      <c r="E8" s="5"/>
      <c r="F8" s="13"/>
      <c r="G8" s="15"/>
      <c r="H8" s="16"/>
      <c r="I8" s="9">
        <f>SUM(I5:I7)</f>
        <v>130000</v>
      </c>
      <c r="J8" s="9">
        <f t="shared" ref="J8:L8" si="1">SUM(J5:J7)</f>
        <v>132600</v>
      </c>
      <c r="K8" s="9">
        <f t="shared" si="1"/>
        <v>135252</v>
      </c>
      <c r="L8" s="9">
        <f t="shared" si="1"/>
        <v>137957.04</v>
      </c>
    </row>
    <row r="9" spans="1:12">
      <c r="C9" s="4"/>
      <c r="D9" s="1"/>
      <c r="E9" s="1"/>
      <c r="F9" s="9"/>
      <c r="G9" s="8"/>
      <c r="H9" s="7"/>
      <c r="I9" s="9"/>
      <c r="J9" s="1"/>
      <c r="K9" s="1"/>
      <c r="L9" s="1"/>
    </row>
    <row r="10" spans="1:12">
      <c r="B10" t="s">
        <v>42</v>
      </c>
      <c r="C10" s="4"/>
      <c r="D10" s="5"/>
      <c r="E10" s="5"/>
      <c r="F10" s="13"/>
      <c r="G10" s="5"/>
      <c r="H10" s="6"/>
    </row>
    <row r="11" spans="1:12">
      <c r="A11" t="s">
        <v>42</v>
      </c>
      <c r="C11" s="4" t="s">
        <v>41</v>
      </c>
      <c r="D11" s="5">
        <v>1</v>
      </c>
      <c r="E11" s="5">
        <v>26</v>
      </c>
      <c r="F11" s="13">
        <v>1500</v>
      </c>
      <c r="G11" s="11">
        <v>0</v>
      </c>
      <c r="H11" s="4" t="s">
        <v>45</v>
      </c>
      <c r="I11" s="10">
        <f>D11*E11*F11</f>
        <v>39000</v>
      </c>
      <c r="J11" s="10">
        <f t="shared" ref="J11:L13" si="2">I11*(1+$G11)</f>
        <v>39000</v>
      </c>
      <c r="K11" s="10">
        <f t="shared" si="2"/>
        <v>39000</v>
      </c>
      <c r="L11" s="10">
        <f t="shared" si="2"/>
        <v>39000</v>
      </c>
    </row>
    <row r="12" spans="1:12">
      <c r="A12" t="s">
        <v>42</v>
      </c>
      <c r="C12" s="4" t="s">
        <v>43</v>
      </c>
      <c r="D12" s="5">
        <v>1</v>
      </c>
      <c r="E12" s="5">
        <v>2</v>
      </c>
      <c r="F12" s="13">
        <v>2000</v>
      </c>
      <c r="G12" s="11">
        <v>0.02</v>
      </c>
      <c r="H12" s="4" t="s">
        <v>27</v>
      </c>
      <c r="I12" s="10">
        <f t="shared" ref="I12:I13" si="3">D12*E12*F12</f>
        <v>4000</v>
      </c>
      <c r="J12" s="10">
        <f t="shared" si="2"/>
        <v>4080</v>
      </c>
      <c r="K12" s="10">
        <f t="shared" si="2"/>
        <v>4161.6000000000004</v>
      </c>
      <c r="L12" s="10">
        <f t="shared" si="2"/>
        <v>4244.8320000000003</v>
      </c>
    </row>
    <row r="13" spans="1:12">
      <c r="A13" t="s">
        <v>42</v>
      </c>
      <c r="C13" s="4" t="s">
        <v>46</v>
      </c>
      <c r="D13" s="5">
        <v>1</v>
      </c>
      <c r="E13" s="5">
        <v>1</v>
      </c>
      <c r="F13" s="13">
        <v>1500</v>
      </c>
      <c r="G13" s="11">
        <v>0.02</v>
      </c>
      <c r="H13" s="4" t="s">
        <v>21</v>
      </c>
      <c r="I13" s="10">
        <f t="shared" si="3"/>
        <v>1500</v>
      </c>
      <c r="J13" s="10">
        <f t="shared" si="2"/>
        <v>1530</v>
      </c>
      <c r="K13" s="10">
        <f t="shared" si="2"/>
        <v>1560.6000000000001</v>
      </c>
      <c r="L13" s="10">
        <f t="shared" si="2"/>
        <v>1591.8120000000001</v>
      </c>
    </row>
    <row r="14" spans="1:12">
      <c r="B14" t="s">
        <v>44</v>
      </c>
      <c r="C14" s="4"/>
      <c r="H14" s="4"/>
      <c r="J14" s="10"/>
      <c r="K14" s="10"/>
      <c r="L14" s="10"/>
    </row>
    <row r="15" spans="1:12">
      <c r="A15" t="s">
        <v>44</v>
      </c>
      <c r="C15" s="4" t="s">
        <v>0</v>
      </c>
      <c r="D15">
        <v>1</v>
      </c>
      <c r="E15">
        <v>4</v>
      </c>
      <c r="F15" s="10">
        <v>750</v>
      </c>
      <c r="G15" s="11">
        <v>0.02</v>
      </c>
      <c r="H15" s="4" t="s">
        <v>18</v>
      </c>
      <c r="I15" s="10">
        <f t="shared" ref="I15:I20" si="4">D15*E15*F15</f>
        <v>3000</v>
      </c>
      <c r="J15" s="10">
        <f t="shared" ref="J15:K20" si="5">I15*(1+$G15)</f>
        <v>3060</v>
      </c>
      <c r="K15" s="10">
        <f t="shared" si="5"/>
        <v>3121.2000000000003</v>
      </c>
      <c r="L15" s="10">
        <f t="shared" ref="L15" si="6">K15*(1+$G15)</f>
        <v>3183.6240000000003</v>
      </c>
    </row>
    <row r="16" spans="1:12">
      <c r="A16" t="s">
        <v>44</v>
      </c>
      <c r="C16" s="4" t="s">
        <v>1</v>
      </c>
      <c r="D16">
        <v>1</v>
      </c>
      <c r="E16">
        <v>4</v>
      </c>
      <c r="F16" s="10">
        <v>250</v>
      </c>
      <c r="G16" s="11">
        <v>0.02</v>
      </c>
      <c r="H16" s="4" t="s">
        <v>18</v>
      </c>
      <c r="I16" s="10">
        <f t="shared" si="4"/>
        <v>1000</v>
      </c>
      <c r="J16" s="10">
        <f t="shared" si="5"/>
        <v>1020</v>
      </c>
      <c r="K16" s="10">
        <f t="shared" si="5"/>
        <v>1040.4000000000001</v>
      </c>
      <c r="L16" s="10">
        <f t="shared" ref="L16" si="7">K16*(1+$G16)</f>
        <v>1061.2080000000001</v>
      </c>
    </row>
    <row r="17" spans="1:12">
      <c r="A17" t="s">
        <v>44</v>
      </c>
      <c r="C17" s="4" t="s">
        <v>2</v>
      </c>
      <c r="D17">
        <v>1</v>
      </c>
      <c r="E17">
        <v>4</v>
      </c>
      <c r="F17" s="10">
        <v>250</v>
      </c>
      <c r="G17" s="11">
        <v>0.02</v>
      </c>
      <c r="H17" s="4" t="s">
        <v>18</v>
      </c>
      <c r="I17" s="10">
        <f t="shared" si="4"/>
        <v>1000</v>
      </c>
      <c r="J17" s="10">
        <f t="shared" si="5"/>
        <v>1020</v>
      </c>
      <c r="K17" s="10">
        <f t="shared" si="5"/>
        <v>1040.4000000000001</v>
      </c>
      <c r="L17" s="10">
        <f t="shared" ref="L17" si="8">K17*(1+$G17)</f>
        <v>1061.2080000000001</v>
      </c>
    </row>
    <row r="18" spans="1:12">
      <c r="A18" t="s">
        <v>44</v>
      </c>
      <c r="C18" s="4" t="s">
        <v>3</v>
      </c>
      <c r="D18">
        <v>1</v>
      </c>
      <c r="E18">
        <v>12</v>
      </c>
      <c r="F18" s="10">
        <v>90</v>
      </c>
      <c r="G18" s="11">
        <v>0.02</v>
      </c>
      <c r="H18" s="4" t="s">
        <v>19</v>
      </c>
      <c r="I18" s="10">
        <f t="shared" si="4"/>
        <v>1080</v>
      </c>
      <c r="J18" s="10">
        <f t="shared" si="5"/>
        <v>1101.5999999999999</v>
      </c>
      <c r="K18" s="10">
        <f t="shared" si="5"/>
        <v>1123.6319999999998</v>
      </c>
      <c r="L18" s="10">
        <f t="shared" ref="L18" si="9">K18*(1+$G18)</f>
        <v>1146.1046399999998</v>
      </c>
    </row>
    <row r="19" spans="1:12">
      <c r="A19" t="s">
        <v>44</v>
      </c>
      <c r="C19" s="4" t="s">
        <v>4</v>
      </c>
      <c r="D19">
        <v>2</v>
      </c>
      <c r="E19">
        <v>12</v>
      </c>
      <c r="F19" s="10">
        <v>60</v>
      </c>
      <c r="G19" s="11">
        <v>0.02</v>
      </c>
      <c r="H19" s="4" t="s">
        <v>19</v>
      </c>
      <c r="I19" s="10">
        <f t="shared" si="4"/>
        <v>1440</v>
      </c>
      <c r="J19" s="10">
        <f t="shared" si="5"/>
        <v>1468.8</v>
      </c>
      <c r="K19" s="10">
        <f t="shared" si="5"/>
        <v>1498.1759999999999</v>
      </c>
      <c r="L19" s="10">
        <f t="shared" ref="L19" si="10">K19*(1+$G19)</f>
        <v>1528.1395199999999</v>
      </c>
    </row>
    <row r="20" spans="1:12">
      <c r="A20" t="s">
        <v>44</v>
      </c>
      <c r="C20" s="4" t="s">
        <v>5</v>
      </c>
      <c r="D20">
        <v>1</v>
      </c>
      <c r="E20">
        <v>4</v>
      </c>
      <c r="F20" s="10">
        <v>500</v>
      </c>
      <c r="G20" s="12">
        <v>0.02</v>
      </c>
      <c r="H20" s="4" t="s">
        <v>18</v>
      </c>
      <c r="I20" s="10">
        <f t="shared" si="4"/>
        <v>2000</v>
      </c>
      <c r="J20" s="10">
        <f t="shared" si="5"/>
        <v>2040</v>
      </c>
      <c r="K20" s="10">
        <f t="shared" si="5"/>
        <v>2080.8000000000002</v>
      </c>
      <c r="L20" s="10">
        <f t="shared" ref="L20" si="11">K20*(1+$G20)</f>
        <v>2122.4160000000002</v>
      </c>
    </row>
    <row r="21" spans="1:12">
      <c r="B21" t="s">
        <v>9</v>
      </c>
      <c r="C21" s="4"/>
      <c r="H21" s="4"/>
      <c r="J21" s="10"/>
      <c r="K21" s="10"/>
      <c r="L21" s="10"/>
    </row>
    <row r="22" spans="1:12">
      <c r="A22" t="s">
        <v>9</v>
      </c>
      <c r="C22" s="4" t="s">
        <v>6</v>
      </c>
      <c r="D22">
        <v>1</v>
      </c>
      <c r="E22">
        <v>52</v>
      </c>
      <c r="F22" s="10">
        <v>30</v>
      </c>
      <c r="G22" s="12">
        <v>0.02</v>
      </c>
      <c r="H22" s="4" t="s">
        <v>20</v>
      </c>
      <c r="I22" s="10">
        <f t="shared" ref="I22:I26" si="12">D22*E22*F22</f>
        <v>1560</v>
      </c>
      <c r="J22" s="10">
        <f t="shared" ref="J22:K26" si="13">I22*(1+$G22)</f>
        <v>1591.2</v>
      </c>
      <c r="K22" s="10">
        <f t="shared" si="13"/>
        <v>1623.0240000000001</v>
      </c>
      <c r="L22" s="10">
        <f t="shared" ref="L22" si="14">K22*(1+$G22)</f>
        <v>1655.4844800000001</v>
      </c>
    </row>
    <row r="23" spans="1:12">
      <c r="A23" t="s">
        <v>9</v>
      </c>
      <c r="C23" s="4" t="s">
        <v>7</v>
      </c>
      <c r="D23">
        <v>1</v>
      </c>
      <c r="E23">
        <v>52</v>
      </c>
      <c r="F23" s="10">
        <v>50</v>
      </c>
      <c r="G23" s="12">
        <v>0.02</v>
      </c>
      <c r="H23" s="4" t="s">
        <v>20</v>
      </c>
      <c r="I23" s="10">
        <f t="shared" si="12"/>
        <v>2600</v>
      </c>
      <c r="J23" s="10">
        <f t="shared" si="13"/>
        <v>2652</v>
      </c>
      <c r="K23" s="10">
        <f t="shared" si="13"/>
        <v>2705.04</v>
      </c>
      <c r="L23" s="10">
        <f t="shared" ref="L23" si="15">K23*(1+$G23)</f>
        <v>2759.1408000000001</v>
      </c>
    </row>
    <row r="24" spans="1:12">
      <c r="A24" t="s">
        <v>9</v>
      </c>
      <c r="C24" s="4" t="s">
        <v>8</v>
      </c>
      <c r="D24">
        <v>1</v>
      </c>
      <c r="E24">
        <v>52</v>
      </c>
      <c r="F24" s="10">
        <v>12</v>
      </c>
      <c r="G24" s="12">
        <v>0.02</v>
      </c>
      <c r="H24" s="4" t="s">
        <v>20</v>
      </c>
      <c r="I24" s="10">
        <f t="shared" si="12"/>
        <v>624</v>
      </c>
      <c r="J24" s="10">
        <f t="shared" si="13"/>
        <v>636.48</v>
      </c>
      <c r="K24" s="10">
        <f t="shared" si="13"/>
        <v>649.20960000000002</v>
      </c>
      <c r="L24" s="10">
        <f t="shared" ref="L24" si="16">K24*(1+$G24)</f>
        <v>662.19379200000003</v>
      </c>
    </row>
    <row r="25" spans="1:12">
      <c r="A25" t="s">
        <v>9</v>
      </c>
      <c r="C25" s="4" t="s">
        <v>10</v>
      </c>
      <c r="D25">
        <v>1</v>
      </c>
      <c r="E25">
        <v>52</v>
      </c>
      <c r="F25" s="10">
        <v>300</v>
      </c>
      <c r="G25" s="12">
        <v>0.02</v>
      </c>
      <c r="H25" s="4" t="s">
        <v>20</v>
      </c>
      <c r="I25" s="10">
        <f t="shared" si="12"/>
        <v>15600</v>
      </c>
      <c r="J25" s="10">
        <f t="shared" si="13"/>
        <v>15912</v>
      </c>
      <c r="K25" s="10">
        <f t="shared" si="13"/>
        <v>16230.24</v>
      </c>
      <c r="L25" s="10">
        <f t="shared" ref="L25" si="17">K25*(1+$G25)</f>
        <v>16554.844799999999</v>
      </c>
    </row>
    <row r="26" spans="1:12">
      <c r="A26" t="s">
        <v>9</v>
      </c>
      <c r="C26" s="4" t="s">
        <v>11</v>
      </c>
      <c r="D26">
        <v>1</v>
      </c>
      <c r="E26">
        <v>52</v>
      </c>
      <c r="F26" s="10">
        <v>50</v>
      </c>
      <c r="G26" s="12">
        <v>0.02</v>
      </c>
      <c r="H26" s="4" t="s">
        <v>20</v>
      </c>
      <c r="I26" s="10">
        <f t="shared" si="12"/>
        <v>2600</v>
      </c>
      <c r="J26" s="10">
        <f t="shared" si="13"/>
        <v>2652</v>
      </c>
      <c r="K26" s="10">
        <f t="shared" si="13"/>
        <v>2705.04</v>
      </c>
      <c r="L26" s="10">
        <f t="shared" ref="L26" si="18">K26*(1+$G26)</f>
        <v>2759.1408000000001</v>
      </c>
    </row>
    <row r="27" spans="1:12">
      <c r="B27" t="s">
        <v>12</v>
      </c>
      <c r="C27" s="4"/>
      <c r="H27" s="4"/>
      <c r="J27" s="10"/>
      <c r="K27" s="10"/>
      <c r="L27" s="10"/>
    </row>
    <row r="28" spans="1:12">
      <c r="A28" t="s">
        <v>12</v>
      </c>
      <c r="C28" s="4" t="s">
        <v>13</v>
      </c>
      <c r="D28">
        <v>1</v>
      </c>
      <c r="E28">
        <v>12</v>
      </c>
      <c r="F28" s="10">
        <v>600</v>
      </c>
      <c r="G28" s="12">
        <v>0.02</v>
      </c>
      <c r="H28" s="4" t="s">
        <v>19</v>
      </c>
      <c r="I28" s="10">
        <f t="shared" ref="I28:I31" si="19">D28*E28*F28</f>
        <v>7200</v>
      </c>
      <c r="J28" s="10">
        <f t="shared" ref="J28:K31" si="20">I28*(1+$G28)</f>
        <v>7344</v>
      </c>
      <c r="K28" s="10">
        <f t="shared" si="20"/>
        <v>7490.88</v>
      </c>
      <c r="L28" s="10">
        <f t="shared" ref="L28" si="21">K28*(1+$G28)</f>
        <v>7640.6976000000004</v>
      </c>
    </row>
    <row r="29" spans="1:12">
      <c r="A29" t="s">
        <v>12</v>
      </c>
      <c r="C29" s="4" t="s">
        <v>14</v>
      </c>
      <c r="D29">
        <v>1</v>
      </c>
      <c r="E29">
        <v>12</v>
      </c>
      <c r="F29" s="10">
        <v>60</v>
      </c>
      <c r="G29" s="12">
        <v>0.02</v>
      </c>
      <c r="H29" s="4" t="s">
        <v>19</v>
      </c>
      <c r="I29" s="10">
        <f t="shared" si="19"/>
        <v>720</v>
      </c>
      <c r="J29" s="10">
        <f t="shared" si="20"/>
        <v>734.4</v>
      </c>
      <c r="K29" s="10">
        <f t="shared" si="20"/>
        <v>749.08799999999997</v>
      </c>
      <c r="L29" s="10">
        <f t="shared" ref="L29" si="22">K29*(1+$G29)</f>
        <v>764.06975999999997</v>
      </c>
    </row>
    <row r="30" spans="1:12">
      <c r="A30" t="s">
        <v>12</v>
      </c>
      <c r="C30" s="4" t="s">
        <v>15</v>
      </c>
      <c r="D30">
        <v>4</v>
      </c>
      <c r="E30">
        <v>12</v>
      </c>
      <c r="F30" s="10">
        <v>50</v>
      </c>
      <c r="G30" s="12">
        <v>0.02</v>
      </c>
      <c r="H30" s="4" t="s">
        <v>19</v>
      </c>
      <c r="I30" s="10">
        <f t="shared" si="19"/>
        <v>2400</v>
      </c>
      <c r="J30" s="10">
        <f t="shared" si="20"/>
        <v>2448</v>
      </c>
      <c r="K30" s="10">
        <f t="shared" si="20"/>
        <v>2496.96</v>
      </c>
      <c r="L30" s="10">
        <f t="shared" ref="L30" si="23">K30*(1+$G30)</f>
        <v>2546.8992000000003</v>
      </c>
    </row>
    <row r="31" spans="1:12">
      <c r="A31" t="s">
        <v>12</v>
      </c>
      <c r="C31" s="4" t="s">
        <v>75</v>
      </c>
      <c r="D31">
        <v>2</v>
      </c>
      <c r="E31">
        <v>1</v>
      </c>
      <c r="F31" s="10">
        <v>500</v>
      </c>
      <c r="G31" s="12">
        <v>0.02</v>
      </c>
      <c r="H31" s="4" t="s">
        <v>21</v>
      </c>
      <c r="I31" s="10">
        <f t="shared" si="19"/>
        <v>1000</v>
      </c>
      <c r="J31" s="10">
        <f t="shared" si="20"/>
        <v>1020</v>
      </c>
      <c r="K31" s="10">
        <f t="shared" si="20"/>
        <v>1040.4000000000001</v>
      </c>
      <c r="L31" s="10">
        <f t="shared" ref="L31" si="24">K31*(1+$G31)</f>
        <v>1061.2080000000001</v>
      </c>
    </row>
    <row r="32" spans="1:12">
      <c r="B32" t="s">
        <v>22</v>
      </c>
      <c r="C32" s="4"/>
      <c r="H32" s="4"/>
      <c r="J32" s="10"/>
      <c r="K32" s="10"/>
      <c r="L32" s="10"/>
    </row>
    <row r="33" spans="1:12">
      <c r="A33" t="s">
        <v>22</v>
      </c>
      <c r="C33" s="4" t="s">
        <v>23</v>
      </c>
      <c r="D33">
        <v>2</v>
      </c>
      <c r="E33">
        <v>1</v>
      </c>
      <c r="F33" s="10">
        <v>750</v>
      </c>
      <c r="G33" s="12">
        <v>0.02</v>
      </c>
      <c r="H33" s="4" t="s">
        <v>21</v>
      </c>
      <c r="I33" s="10">
        <f t="shared" ref="I33:I40" si="25">D33*E33*F33</f>
        <v>1500</v>
      </c>
      <c r="J33" s="10">
        <f t="shared" ref="J33:K40" si="26">I33*(1+$G33)</f>
        <v>1530</v>
      </c>
      <c r="K33" s="10">
        <f t="shared" si="26"/>
        <v>1560.6000000000001</v>
      </c>
      <c r="L33" s="10">
        <f t="shared" ref="L33" si="27">K33*(1+$G33)</f>
        <v>1591.8120000000001</v>
      </c>
    </row>
    <row r="34" spans="1:12">
      <c r="A34" t="s">
        <v>22</v>
      </c>
      <c r="C34" s="4" t="s">
        <v>24</v>
      </c>
      <c r="D34">
        <v>2</v>
      </c>
      <c r="E34">
        <v>1</v>
      </c>
      <c r="F34" s="10">
        <v>1200</v>
      </c>
      <c r="G34" s="12">
        <v>0.02</v>
      </c>
      <c r="H34" s="4" t="s">
        <v>21</v>
      </c>
      <c r="I34" s="10">
        <f t="shared" si="25"/>
        <v>2400</v>
      </c>
      <c r="J34" s="10">
        <f t="shared" si="26"/>
        <v>2448</v>
      </c>
      <c r="K34" s="10">
        <f t="shared" si="26"/>
        <v>2496.96</v>
      </c>
      <c r="L34" s="10">
        <f t="shared" ref="L34" si="28">K34*(1+$G34)</f>
        <v>2546.8992000000003</v>
      </c>
    </row>
    <row r="35" spans="1:12">
      <c r="A35" t="s">
        <v>22</v>
      </c>
      <c r="C35" s="4" t="s">
        <v>25</v>
      </c>
      <c r="D35">
        <v>2</v>
      </c>
      <c r="E35">
        <v>52</v>
      </c>
      <c r="F35" s="10">
        <v>70</v>
      </c>
      <c r="G35" s="12">
        <v>0.02</v>
      </c>
      <c r="H35" s="4" t="s">
        <v>20</v>
      </c>
      <c r="I35" s="10">
        <f t="shared" si="25"/>
        <v>7280</v>
      </c>
      <c r="J35" s="10">
        <f t="shared" si="26"/>
        <v>7425.6</v>
      </c>
      <c r="K35" s="10">
        <f t="shared" si="26"/>
        <v>7574.1120000000001</v>
      </c>
      <c r="L35" s="10">
        <f t="shared" ref="L35" si="29">K35*(1+$G35)</f>
        <v>7725.5942400000004</v>
      </c>
    </row>
    <row r="36" spans="1:12">
      <c r="A36" t="s">
        <v>22</v>
      </c>
      <c r="C36" s="4" t="s">
        <v>26</v>
      </c>
      <c r="D36">
        <v>2</v>
      </c>
      <c r="E36">
        <v>2</v>
      </c>
      <c r="F36" s="10">
        <v>500</v>
      </c>
      <c r="G36" s="12">
        <v>0.02</v>
      </c>
      <c r="H36" s="4" t="s">
        <v>27</v>
      </c>
      <c r="I36" s="10">
        <f t="shared" si="25"/>
        <v>2000</v>
      </c>
      <c r="J36" s="10">
        <f t="shared" si="26"/>
        <v>2040</v>
      </c>
      <c r="K36" s="10">
        <f t="shared" si="26"/>
        <v>2080.8000000000002</v>
      </c>
      <c r="L36" s="10">
        <f t="shared" ref="L36" si="30">K36*(1+$G36)</f>
        <v>2122.4160000000002</v>
      </c>
    </row>
    <row r="37" spans="1:12">
      <c r="A37" t="s">
        <v>22</v>
      </c>
      <c r="C37" s="4" t="s">
        <v>28</v>
      </c>
      <c r="D37">
        <v>8</v>
      </c>
      <c r="E37">
        <v>0.5</v>
      </c>
      <c r="F37" s="10">
        <v>120</v>
      </c>
      <c r="G37" s="12">
        <v>0.02</v>
      </c>
      <c r="H37" s="4" t="s">
        <v>29</v>
      </c>
      <c r="I37" s="10">
        <f t="shared" si="25"/>
        <v>480</v>
      </c>
      <c r="J37" s="10">
        <f t="shared" si="26"/>
        <v>489.6</v>
      </c>
      <c r="K37" s="10">
        <f t="shared" si="26"/>
        <v>499.39200000000005</v>
      </c>
      <c r="L37" s="10">
        <f t="shared" ref="L37" si="31">K37*(1+$G37)</f>
        <v>509.37984000000006</v>
      </c>
    </row>
    <row r="38" spans="1:12">
      <c r="A38" t="s">
        <v>22</v>
      </c>
      <c r="C38" s="4" t="s">
        <v>31</v>
      </c>
      <c r="D38">
        <v>1</v>
      </c>
      <c r="E38">
        <v>52</v>
      </c>
      <c r="F38" s="10">
        <v>50</v>
      </c>
      <c r="G38" s="12">
        <v>0.02</v>
      </c>
      <c r="H38" s="4" t="s">
        <v>20</v>
      </c>
      <c r="I38" s="10">
        <f t="shared" si="25"/>
        <v>2600</v>
      </c>
      <c r="J38" s="10">
        <f t="shared" si="26"/>
        <v>2652</v>
      </c>
      <c r="K38" s="10">
        <f t="shared" si="26"/>
        <v>2705.04</v>
      </c>
      <c r="L38" s="10">
        <f t="shared" ref="L38" si="32">K38*(1+$G38)</f>
        <v>2759.1408000000001</v>
      </c>
    </row>
    <row r="39" spans="1:12">
      <c r="A39" t="s">
        <v>22</v>
      </c>
      <c r="C39" s="4" t="s">
        <v>30</v>
      </c>
      <c r="D39">
        <v>2</v>
      </c>
      <c r="E39">
        <v>52</v>
      </c>
      <c r="F39" s="10">
        <v>30</v>
      </c>
      <c r="G39" s="12">
        <v>0.02</v>
      </c>
      <c r="H39" s="4" t="s">
        <v>20</v>
      </c>
      <c r="I39" s="10">
        <f t="shared" si="25"/>
        <v>3120</v>
      </c>
      <c r="J39" s="10">
        <f t="shared" si="26"/>
        <v>3182.4</v>
      </c>
      <c r="K39" s="10">
        <f t="shared" si="26"/>
        <v>3246.0480000000002</v>
      </c>
      <c r="L39" s="10">
        <f t="shared" ref="L39" si="33">K39*(1+$G39)</f>
        <v>3310.9689600000002</v>
      </c>
    </row>
    <row r="40" spans="1:12">
      <c r="A40" t="s">
        <v>22</v>
      </c>
      <c r="C40" s="4" t="s">
        <v>32</v>
      </c>
      <c r="D40">
        <v>1</v>
      </c>
      <c r="E40">
        <v>2</v>
      </c>
      <c r="F40" s="10">
        <v>150</v>
      </c>
      <c r="G40" s="12">
        <v>0.02</v>
      </c>
      <c r="H40" s="4" t="s">
        <v>27</v>
      </c>
      <c r="I40" s="10">
        <f t="shared" si="25"/>
        <v>300</v>
      </c>
      <c r="J40" s="10">
        <f t="shared" si="26"/>
        <v>306</v>
      </c>
      <c r="K40" s="10">
        <f t="shared" si="26"/>
        <v>312.12</v>
      </c>
      <c r="L40" s="10">
        <f t="shared" ref="L40" si="34">K40*(1+$G40)</f>
        <v>318.36240000000004</v>
      </c>
    </row>
    <row r="41" spans="1:12">
      <c r="B41" t="s">
        <v>35</v>
      </c>
      <c r="C41" s="4"/>
      <c r="H41" s="4"/>
      <c r="J41" s="10"/>
      <c r="K41" s="10"/>
      <c r="L41" s="10"/>
    </row>
    <row r="42" spans="1:12">
      <c r="A42" t="s">
        <v>35</v>
      </c>
      <c r="C42" s="4" t="s">
        <v>36</v>
      </c>
      <c r="D42">
        <v>2</v>
      </c>
      <c r="E42">
        <v>1</v>
      </c>
      <c r="F42" s="10">
        <v>1000</v>
      </c>
      <c r="G42" s="12">
        <v>0.02</v>
      </c>
      <c r="H42" s="4" t="s">
        <v>21</v>
      </c>
      <c r="I42" s="10">
        <f t="shared" ref="I42:I44" si="35">D42*E42*F42</f>
        <v>2000</v>
      </c>
      <c r="J42" s="10">
        <f t="shared" ref="J42:K44" si="36">I42*(1+$G42)</f>
        <v>2040</v>
      </c>
      <c r="K42" s="10">
        <f t="shared" si="36"/>
        <v>2080.8000000000002</v>
      </c>
      <c r="L42" s="10">
        <f t="shared" ref="L42" si="37">K42*(1+$G42)</f>
        <v>2122.4160000000002</v>
      </c>
    </row>
    <row r="43" spans="1:12">
      <c r="A43" t="s">
        <v>35</v>
      </c>
      <c r="C43" s="4" t="s">
        <v>37</v>
      </c>
      <c r="D43">
        <v>2</v>
      </c>
      <c r="E43">
        <v>12</v>
      </c>
      <c r="F43" s="10">
        <v>40</v>
      </c>
      <c r="G43" s="12">
        <v>0.02</v>
      </c>
      <c r="H43" s="4" t="s">
        <v>19</v>
      </c>
      <c r="I43" s="10">
        <f t="shared" si="35"/>
        <v>960</v>
      </c>
      <c r="J43" s="10">
        <f t="shared" si="36"/>
        <v>979.2</v>
      </c>
      <c r="K43" s="10">
        <f t="shared" si="36"/>
        <v>998.78400000000011</v>
      </c>
      <c r="L43" s="10">
        <f t="shared" ref="L43" si="38">K43*(1+$G43)</f>
        <v>1018.7596800000001</v>
      </c>
    </row>
    <row r="44" spans="1:12">
      <c r="A44" t="s">
        <v>35</v>
      </c>
      <c r="C44" s="4" t="s">
        <v>38</v>
      </c>
      <c r="D44">
        <v>2</v>
      </c>
      <c r="E44">
        <v>1</v>
      </c>
      <c r="F44" s="10">
        <v>200</v>
      </c>
      <c r="G44" s="12">
        <v>0.02</v>
      </c>
      <c r="H44" s="4" t="s">
        <v>21</v>
      </c>
      <c r="I44" s="10">
        <f t="shared" si="35"/>
        <v>400</v>
      </c>
      <c r="J44" s="10">
        <f t="shared" si="36"/>
        <v>408</v>
      </c>
      <c r="K44" s="10">
        <f t="shared" si="36"/>
        <v>416.16</v>
      </c>
      <c r="L44" s="10">
        <f t="shared" ref="L44" si="39">K44*(1+$G44)</f>
        <v>424.48320000000001</v>
      </c>
    </row>
    <row r="45" spans="1:12">
      <c r="B45" t="s">
        <v>47</v>
      </c>
      <c r="C45" s="4"/>
      <c r="H45" s="4"/>
      <c r="J45" s="10"/>
      <c r="K45" s="10"/>
      <c r="L45" s="10"/>
    </row>
    <row r="46" spans="1:12">
      <c r="A46" t="s">
        <v>47</v>
      </c>
      <c r="C46" s="4" t="s">
        <v>48</v>
      </c>
      <c r="D46">
        <v>4</v>
      </c>
      <c r="E46">
        <v>4</v>
      </c>
      <c r="F46" s="10">
        <v>500</v>
      </c>
      <c r="G46" s="12">
        <v>0.02</v>
      </c>
      <c r="H46" s="4" t="s">
        <v>19</v>
      </c>
      <c r="I46" s="10">
        <f t="shared" ref="I46:I48" si="40">D46*E46*F46</f>
        <v>8000</v>
      </c>
      <c r="J46" s="10">
        <f t="shared" ref="J46:K50" si="41">I46*(1+$G46)</f>
        <v>8160</v>
      </c>
      <c r="K46" s="10">
        <f t="shared" si="41"/>
        <v>8323.2000000000007</v>
      </c>
      <c r="L46" s="10">
        <f t="shared" ref="L46" si="42">K46*(1+$G46)</f>
        <v>8489.6640000000007</v>
      </c>
    </row>
    <row r="47" spans="1:12">
      <c r="A47" t="s">
        <v>47</v>
      </c>
      <c r="C47" s="4" t="s">
        <v>49</v>
      </c>
      <c r="D47">
        <v>4</v>
      </c>
      <c r="E47">
        <v>12</v>
      </c>
      <c r="F47" s="10">
        <v>50</v>
      </c>
      <c r="G47" s="12">
        <v>0.02</v>
      </c>
      <c r="H47" s="4" t="s">
        <v>19</v>
      </c>
      <c r="I47" s="10">
        <f t="shared" si="40"/>
        <v>2400</v>
      </c>
      <c r="J47" s="10">
        <f t="shared" si="41"/>
        <v>2448</v>
      </c>
      <c r="K47" s="10">
        <f t="shared" si="41"/>
        <v>2496.96</v>
      </c>
      <c r="L47" s="10">
        <f t="shared" ref="L47" si="43">K47*(1+$G47)</f>
        <v>2546.8992000000003</v>
      </c>
    </row>
    <row r="48" spans="1:12">
      <c r="A48" t="s">
        <v>47</v>
      </c>
      <c r="C48" s="4" t="s">
        <v>50</v>
      </c>
      <c r="D48">
        <v>2</v>
      </c>
      <c r="E48">
        <v>52</v>
      </c>
      <c r="F48" s="10">
        <v>20</v>
      </c>
      <c r="G48" s="12">
        <v>0.02</v>
      </c>
      <c r="H48" s="4" t="s">
        <v>20</v>
      </c>
      <c r="I48" s="10">
        <f t="shared" si="40"/>
        <v>2080</v>
      </c>
      <c r="J48" s="10">
        <f t="shared" si="41"/>
        <v>2121.6</v>
      </c>
      <c r="K48" s="10">
        <f t="shared" si="41"/>
        <v>2164.0320000000002</v>
      </c>
      <c r="L48" s="10">
        <f t="shared" ref="L48" si="44">K48*(1+$G48)</f>
        <v>2207.3126400000001</v>
      </c>
    </row>
    <row r="49" spans="1:12 16384:16384">
      <c r="A49" t="s">
        <v>47</v>
      </c>
      <c r="C49" s="4" t="s">
        <v>59</v>
      </c>
      <c r="D49">
        <v>2</v>
      </c>
      <c r="E49">
        <v>52</v>
      </c>
      <c r="F49" s="10">
        <v>10</v>
      </c>
      <c r="G49" s="12">
        <v>0.02</v>
      </c>
      <c r="H49" s="4" t="s">
        <v>20</v>
      </c>
      <c r="I49" s="10">
        <f t="shared" ref="I49:I50" si="45">D49*E49*F49</f>
        <v>1040</v>
      </c>
      <c r="J49" s="10">
        <f t="shared" si="41"/>
        <v>1060.8</v>
      </c>
      <c r="K49" s="10">
        <f t="shared" si="41"/>
        <v>1082.0160000000001</v>
      </c>
      <c r="L49" s="10">
        <f t="shared" ref="L49:L50" si="46">K49*(1+$G49)</f>
        <v>1103.6563200000001</v>
      </c>
    </row>
    <row r="50" spans="1:12 16384:16384">
      <c r="A50" t="s">
        <v>47</v>
      </c>
      <c r="C50" s="4" t="s">
        <v>77</v>
      </c>
      <c r="D50">
        <v>1</v>
      </c>
      <c r="E50">
        <v>4</v>
      </c>
      <c r="F50" s="10">
        <v>100</v>
      </c>
      <c r="G50" s="12">
        <v>0.02</v>
      </c>
      <c r="H50" s="4" t="s">
        <v>18</v>
      </c>
      <c r="I50" s="10">
        <f t="shared" si="45"/>
        <v>400</v>
      </c>
      <c r="J50" s="10">
        <f t="shared" si="41"/>
        <v>408</v>
      </c>
      <c r="K50" s="10">
        <f t="shared" si="41"/>
        <v>416.16</v>
      </c>
      <c r="L50" s="10">
        <f t="shared" si="46"/>
        <v>424.48320000000001</v>
      </c>
    </row>
    <row r="51" spans="1:12 16384:16384">
      <c r="B51" t="s">
        <v>51</v>
      </c>
      <c r="C51" s="4"/>
      <c r="H51" s="4"/>
      <c r="J51" s="10"/>
      <c r="K51" s="10"/>
      <c r="L51" s="10"/>
    </row>
    <row r="52" spans="1:12 16384:16384">
      <c r="A52" t="s">
        <v>51</v>
      </c>
      <c r="C52" s="4" t="s">
        <v>52</v>
      </c>
      <c r="D52">
        <v>1</v>
      </c>
      <c r="E52">
        <v>2</v>
      </c>
      <c r="F52" s="10">
        <v>1000</v>
      </c>
      <c r="G52" s="12">
        <v>0.02</v>
      </c>
      <c r="H52" s="4" t="s">
        <v>27</v>
      </c>
      <c r="I52" s="10">
        <f t="shared" ref="I52:I53" si="47">D52*E52*F52</f>
        <v>2000</v>
      </c>
      <c r="J52" s="10">
        <f t="shared" ref="J52:K53" si="48">I52*(1+$G52)</f>
        <v>2040</v>
      </c>
      <c r="K52" s="10">
        <f t="shared" si="48"/>
        <v>2080.8000000000002</v>
      </c>
      <c r="L52" s="10">
        <f t="shared" ref="L52" si="49">K52*(1+$G52)</f>
        <v>2122.4160000000002</v>
      </c>
    </row>
    <row r="53" spans="1:12 16384:16384">
      <c r="A53" t="s">
        <v>51</v>
      </c>
      <c r="C53" s="4" t="s">
        <v>53</v>
      </c>
      <c r="D53">
        <v>1</v>
      </c>
      <c r="E53">
        <v>12</v>
      </c>
      <c r="F53" s="10">
        <v>100</v>
      </c>
      <c r="G53" s="12">
        <v>0.02</v>
      </c>
      <c r="H53" s="4" t="s">
        <v>19</v>
      </c>
      <c r="I53" s="10">
        <f t="shared" si="47"/>
        <v>1200</v>
      </c>
      <c r="J53" s="10">
        <f t="shared" si="48"/>
        <v>1224</v>
      </c>
      <c r="K53" s="10">
        <f t="shared" si="48"/>
        <v>1248.48</v>
      </c>
      <c r="L53" s="10">
        <f t="shared" ref="L53" si="50">K53*(1+$G53)</f>
        <v>1273.4496000000001</v>
      </c>
    </row>
    <row r="55" spans="1:12 16384:16384">
      <c r="B55" s="2" t="s">
        <v>70</v>
      </c>
      <c r="C55" s="2"/>
      <c r="D55" s="2"/>
      <c r="E55" s="2"/>
      <c r="F55" s="14"/>
      <c r="G55" s="2"/>
      <c r="H55" s="2"/>
      <c r="I55" s="14">
        <f>SUM(I11:I53)</f>
        <v>128484</v>
      </c>
      <c r="J55" s="14">
        <f>SUM(J11:J53)</f>
        <v>130273.68000000001</v>
      </c>
      <c r="K55" s="14">
        <f>SUM(K11:K53)</f>
        <v>132099.15360000002</v>
      </c>
      <c r="L55" s="14">
        <f>SUM(L11:L53)</f>
        <v>133961.13667199996</v>
      </c>
      <c r="XFD55" s="10"/>
    </row>
  </sheetData>
  <mergeCells count="2">
    <mergeCell ref="D2:H2"/>
    <mergeCell ref="I2:L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A6443A-6B98-6540-B2B3-F1899915CF21}">
  <dimension ref="A1:R68"/>
  <sheetViews>
    <sheetView workbookViewId="0">
      <selection activeCell="P8" sqref="P8"/>
    </sheetView>
  </sheetViews>
  <sheetFormatPr baseColWidth="10" defaultRowHeight="13"/>
  <cols>
    <col min="1" max="1" width="13.5" bestFit="1" customWidth="1"/>
    <col min="2" max="2" width="5.1640625" customWidth="1"/>
    <col min="3" max="3" width="28.6640625" bestFit="1" customWidth="1"/>
    <col min="4" max="4" width="13.5" bestFit="1" customWidth="1"/>
  </cols>
  <sheetData>
    <row r="1" spans="1:18">
      <c r="E1">
        <v>2</v>
      </c>
      <c r="F1">
        <v>2</v>
      </c>
      <c r="G1">
        <v>2</v>
      </c>
      <c r="H1">
        <v>2</v>
      </c>
      <c r="I1">
        <v>3</v>
      </c>
      <c r="J1">
        <v>2</v>
      </c>
      <c r="K1">
        <v>2</v>
      </c>
      <c r="L1">
        <v>2</v>
      </c>
      <c r="M1">
        <v>2</v>
      </c>
      <c r="N1">
        <v>2</v>
      </c>
      <c r="O1">
        <v>3</v>
      </c>
      <c r="P1">
        <v>2</v>
      </c>
      <c r="Q1" t="s">
        <v>194</v>
      </c>
    </row>
    <row r="2" spans="1:18">
      <c r="A2" t="s">
        <v>78</v>
      </c>
      <c r="B2" s="3" t="s">
        <v>16</v>
      </c>
      <c r="C2" s="3"/>
      <c r="D2" s="3"/>
      <c r="E2" t="s">
        <v>83</v>
      </c>
      <c r="F2" t="s">
        <v>84</v>
      </c>
      <c r="G2" t="s">
        <v>85</v>
      </c>
      <c r="H2" t="s">
        <v>86</v>
      </c>
      <c r="I2" t="s">
        <v>87</v>
      </c>
      <c r="J2" t="s">
        <v>88</v>
      </c>
      <c r="K2" t="s">
        <v>89</v>
      </c>
      <c r="L2" t="s">
        <v>90</v>
      </c>
      <c r="M2" t="s">
        <v>91</v>
      </c>
      <c r="N2" t="s">
        <v>92</v>
      </c>
      <c r="O2" t="s">
        <v>93</v>
      </c>
      <c r="P2" t="s">
        <v>94</v>
      </c>
      <c r="Q2" t="s">
        <v>137</v>
      </c>
    </row>
    <row r="3" spans="1:18">
      <c r="C3" s="4"/>
      <c r="D3" s="7" t="s">
        <v>40</v>
      </c>
      <c r="E3">
        <v>4</v>
      </c>
      <c r="F3">
        <v>4</v>
      </c>
      <c r="G3">
        <v>4</v>
      </c>
      <c r="H3">
        <v>5</v>
      </c>
      <c r="I3">
        <v>4</v>
      </c>
      <c r="J3">
        <v>4</v>
      </c>
      <c r="K3">
        <v>5</v>
      </c>
      <c r="L3">
        <v>4</v>
      </c>
      <c r="M3">
        <v>5</v>
      </c>
      <c r="N3">
        <v>4</v>
      </c>
      <c r="O3">
        <v>4</v>
      </c>
      <c r="P3">
        <v>5</v>
      </c>
      <c r="Q3" t="s">
        <v>195</v>
      </c>
    </row>
    <row r="4" spans="1:18">
      <c r="B4" t="s">
        <v>66</v>
      </c>
      <c r="C4" s="4"/>
      <c r="D4" s="16"/>
    </row>
    <row r="5" spans="1:18">
      <c r="A5" t="s">
        <v>66</v>
      </c>
      <c r="C5" s="4" t="s">
        <v>79</v>
      </c>
      <c r="D5" s="4" t="s">
        <v>45</v>
      </c>
      <c r="E5" s="10">
        <f>'Budget formulation'!$I5/26*'Cash flow'!E$1</f>
        <v>6000</v>
      </c>
      <c r="F5" s="10">
        <f>'Budget formulation'!$I5/26*'Cash flow'!F$1</f>
        <v>6000</v>
      </c>
      <c r="G5" s="10">
        <f>'Budget formulation'!$I5/26*'Cash flow'!G$1</f>
        <v>6000</v>
      </c>
      <c r="H5" s="10">
        <f>'Budget formulation'!$I5/26*'Cash flow'!H$1</f>
        <v>6000</v>
      </c>
      <c r="I5" s="10">
        <f>'Budget formulation'!$I5/26*'Cash flow'!I$1</f>
        <v>9000</v>
      </c>
      <c r="J5" s="10">
        <f>'Budget formulation'!$I5/26*'Cash flow'!J$1</f>
        <v>6000</v>
      </c>
      <c r="K5" s="10">
        <f>'Budget formulation'!$I5/26*'Cash flow'!K$1</f>
        <v>6000</v>
      </c>
      <c r="L5" s="10">
        <f>'Budget formulation'!$I5/26*'Cash flow'!L$1</f>
        <v>6000</v>
      </c>
      <c r="M5" s="10">
        <f>'Budget formulation'!$I5/26*'Cash flow'!M$1</f>
        <v>6000</v>
      </c>
      <c r="N5" s="10">
        <f>'Budget formulation'!$I5/26*'Cash flow'!N$1</f>
        <v>6000</v>
      </c>
      <c r="O5" s="10">
        <f>'Budget formulation'!$I5/26*'Cash flow'!O$1</f>
        <v>9000</v>
      </c>
      <c r="P5" s="10">
        <f>'Budget formulation'!$I5/26*'Cash flow'!P$1</f>
        <v>6000</v>
      </c>
      <c r="Q5" s="10">
        <f>SUM(E5:P5)</f>
        <v>78000</v>
      </c>
    </row>
    <row r="6" spans="1:18">
      <c r="A6" t="s">
        <v>66</v>
      </c>
      <c r="C6" s="4" t="s">
        <v>80</v>
      </c>
      <c r="D6" s="4" t="s">
        <v>45</v>
      </c>
      <c r="E6" s="10">
        <f>'Budget formulation'!$I6/26*'Cash flow'!E$1</f>
        <v>4000</v>
      </c>
      <c r="F6" s="10">
        <f>'Budget formulation'!$I6/26*'Cash flow'!F$1</f>
        <v>4000</v>
      </c>
      <c r="G6" s="10">
        <f>'Budget formulation'!$I6/26*'Cash flow'!G$1</f>
        <v>4000</v>
      </c>
      <c r="H6" s="10">
        <f>'Budget formulation'!$I6/26*'Cash flow'!H$1</f>
        <v>4000</v>
      </c>
      <c r="I6" s="10">
        <f>'Budget formulation'!$I6/26*'Cash flow'!I$1</f>
        <v>6000</v>
      </c>
      <c r="J6" s="10">
        <f>'Budget formulation'!$I6/26*'Cash flow'!J$1</f>
        <v>4000</v>
      </c>
      <c r="K6" s="10">
        <f>'Budget formulation'!$I6/26*'Cash flow'!K$1</f>
        <v>4000</v>
      </c>
      <c r="L6" s="10">
        <f>'Budget formulation'!$I6/26*'Cash flow'!L$1</f>
        <v>4000</v>
      </c>
      <c r="M6" s="10">
        <f>'Budget formulation'!$I6/26*'Cash flow'!M$1</f>
        <v>4000</v>
      </c>
      <c r="N6" s="10">
        <f>'Budget formulation'!$I6/26*'Cash flow'!N$1</f>
        <v>4000</v>
      </c>
      <c r="O6" s="10">
        <f>'Budget formulation'!$I6/26*'Cash flow'!O$1</f>
        <v>6000</v>
      </c>
      <c r="P6" s="10">
        <f>'Budget formulation'!$I6/26*'Cash flow'!P$1</f>
        <v>4000</v>
      </c>
      <c r="Q6" s="10">
        <f>SUM(E6:P6)</f>
        <v>52000</v>
      </c>
    </row>
    <row r="7" spans="1:18">
      <c r="A7" t="s">
        <v>66</v>
      </c>
      <c r="C7" s="4" t="s">
        <v>67</v>
      </c>
      <c r="D7" s="16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</row>
    <row r="8" spans="1:18">
      <c r="B8" s="2" t="s">
        <v>68</v>
      </c>
      <c r="C8" s="4"/>
      <c r="D8" s="16"/>
      <c r="E8" s="10">
        <f>SUM(E5:E7)</f>
        <v>10000</v>
      </c>
      <c r="F8" s="10">
        <f t="shared" ref="F8:Q8" si="0">SUM(F5:F7)</f>
        <v>10000</v>
      </c>
      <c r="G8" s="10">
        <f t="shared" si="0"/>
        <v>10000</v>
      </c>
      <c r="H8" s="10">
        <f t="shared" si="0"/>
        <v>10000</v>
      </c>
      <c r="I8" s="10">
        <f t="shared" si="0"/>
        <v>15000</v>
      </c>
      <c r="J8" s="10">
        <f t="shared" si="0"/>
        <v>10000</v>
      </c>
      <c r="K8" s="10">
        <f t="shared" si="0"/>
        <v>10000</v>
      </c>
      <c r="L8" s="10">
        <f t="shared" si="0"/>
        <v>10000</v>
      </c>
      <c r="M8" s="10">
        <f t="shared" si="0"/>
        <v>10000</v>
      </c>
      <c r="N8" s="10">
        <f t="shared" si="0"/>
        <v>10000</v>
      </c>
      <c r="O8" s="10">
        <f t="shared" si="0"/>
        <v>15000</v>
      </c>
      <c r="P8" s="10">
        <f t="shared" si="0"/>
        <v>10000</v>
      </c>
      <c r="Q8" s="10">
        <f t="shared" si="0"/>
        <v>130000</v>
      </c>
    </row>
    <row r="9" spans="1:18">
      <c r="C9" s="4"/>
      <c r="D9" s="7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</row>
    <row r="10" spans="1:18">
      <c r="B10" t="s">
        <v>42</v>
      </c>
      <c r="C10" s="4"/>
      <c r="D10" s="6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</row>
    <row r="11" spans="1:18">
      <c r="A11" t="s">
        <v>42</v>
      </c>
      <c r="C11" s="4" t="s">
        <v>41</v>
      </c>
      <c r="D11" s="4" t="s">
        <v>45</v>
      </c>
      <c r="E11" s="10">
        <f>'Budget formulation'!$I11/26*'Cash flow'!E$1</f>
        <v>3000</v>
      </c>
      <c r="F11" s="10">
        <f>'Budget formulation'!$I11/26*'Cash flow'!F$1</f>
        <v>3000</v>
      </c>
      <c r="G11" s="10">
        <f>'Budget formulation'!$I11/26*'Cash flow'!G$1</f>
        <v>3000</v>
      </c>
      <c r="H11" s="10">
        <f>'Budget formulation'!$I11/26*'Cash flow'!H$1</f>
        <v>3000</v>
      </c>
      <c r="I11" s="10">
        <f>'Budget formulation'!$I11/26*'Cash flow'!I$1</f>
        <v>4500</v>
      </c>
      <c r="J11" s="10">
        <f>'Budget formulation'!$I11/26*'Cash flow'!J$1</f>
        <v>3000</v>
      </c>
      <c r="K11" s="10">
        <f>'Budget formulation'!$I11/26*'Cash flow'!K$1</f>
        <v>3000</v>
      </c>
      <c r="L11" s="10">
        <f>'Budget formulation'!$I11/26*'Cash flow'!L$1</f>
        <v>3000</v>
      </c>
      <c r="M11" s="10">
        <f>'Budget formulation'!$I11/26*'Cash flow'!M$1</f>
        <v>3000</v>
      </c>
      <c r="N11" s="10">
        <f>'Budget formulation'!$I11/26*'Cash flow'!N$1</f>
        <v>3000</v>
      </c>
      <c r="O11" s="10">
        <f>'Budget formulation'!$I11/26*'Cash flow'!O$1</f>
        <v>4500</v>
      </c>
      <c r="P11" s="10">
        <f>'Budget formulation'!$I11/26*'Cash flow'!P$1</f>
        <v>3000</v>
      </c>
      <c r="Q11" s="10">
        <f>SUM(E11:P11)</f>
        <v>39000</v>
      </c>
      <c r="R11" s="10"/>
    </row>
    <row r="12" spans="1:18">
      <c r="A12" t="s">
        <v>42</v>
      </c>
      <c r="C12" s="4" t="s">
        <v>43</v>
      </c>
      <c r="D12" s="4" t="s">
        <v>27</v>
      </c>
      <c r="E12" s="10"/>
      <c r="F12" s="10"/>
      <c r="G12" s="10"/>
      <c r="H12" s="10"/>
      <c r="I12" s="10"/>
      <c r="J12" s="10">
        <f>'Budget formulation'!$F12</f>
        <v>2000</v>
      </c>
      <c r="K12" s="10"/>
      <c r="L12" s="10"/>
      <c r="M12" s="10"/>
      <c r="N12" s="10"/>
      <c r="O12" s="10"/>
      <c r="P12" s="10">
        <f>'Budget formulation'!$F12</f>
        <v>2000</v>
      </c>
      <c r="Q12" s="10">
        <f t="shared" ref="Q12:Q53" si="1">SUM(E12:P12)</f>
        <v>4000</v>
      </c>
      <c r="R12" s="10"/>
    </row>
    <row r="13" spans="1:18">
      <c r="A13" t="s">
        <v>42</v>
      </c>
      <c r="C13" s="4" t="s">
        <v>46</v>
      </c>
      <c r="D13" s="4" t="s">
        <v>21</v>
      </c>
      <c r="E13" s="10"/>
      <c r="F13" s="10"/>
      <c r="G13" s="10"/>
      <c r="H13" s="10"/>
      <c r="I13" s="10"/>
      <c r="K13" s="10">
        <f>'Budget formulation'!$F13</f>
        <v>1500</v>
      </c>
      <c r="L13" s="10"/>
      <c r="M13" s="10"/>
      <c r="N13" s="10"/>
      <c r="O13" s="10"/>
      <c r="P13" s="10"/>
      <c r="Q13" s="10">
        <f t="shared" si="1"/>
        <v>1500</v>
      </c>
      <c r="R13" s="10"/>
    </row>
    <row r="14" spans="1:18">
      <c r="B14" t="s">
        <v>44</v>
      </c>
      <c r="C14" s="4"/>
      <c r="D14" s="4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>
        <f t="shared" si="1"/>
        <v>0</v>
      </c>
      <c r="R14" s="10"/>
    </row>
    <row r="15" spans="1:18">
      <c r="A15" t="s">
        <v>44</v>
      </c>
      <c r="C15" s="4" t="s">
        <v>0</v>
      </c>
      <c r="D15" s="4" t="s">
        <v>18</v>
      </c>
      <c r="E15" s="10"/>
      <c r="F15" s="10">
        <f>'Budget formulation'!$F15</f>
        <v>750</v>
      </c>
      <c r="G15" s="10"/>
      <c r="H15" s="10"/>
      <c r="I15" s="10">
        <f>'Budget formulation'!$F15</f>
        <v>750</v>
      </c>
      <c r="J15" s="10"/>
      <c r="K15" s="10"/>
      <c r="L15" s="10">
        <f>'Budget formulation'!$F15</f>
        <v>750</v>
      </c>
      <c r="M15" s="10"/>
      <c r="N15" s="10"/>
      <c r="O15" s="10">
        <f>'Budget formulation'!$F15</f>
        <v>750</v>
      </c>
      <c r="P15" s="10"/>
      <c r="Q15" s="10">
        <f t="shared" si="1"/>
        <v>3000</v>
      </c>
      <c r="R15" s="10"/>
    </row>
    <row r="16" spans="1:18">
      <c r="A16" t="s">
        <v>44</v>
      </c>
      <c r="C16" s="4" t="s">
        <v>1</v>
      </c>
      <c r="D16" s="4" t="s">
        <v>18</v>
      </c>
      <c r="E16" s="10"/>
      <c r="F16" s="10">
        <f>'Budget formulation'!$F16</f>
        <v>250</v>
      </c>
      <c r="G16" s="10"/>
      <c r="H16" s="10"/>
      <c r="I16" s="10">
        <f>'Budget formulation'!$F16</f>
        <v>250</v>
      </c>
      <c r="J16" s="10"/>
      <c r="K16" s="10"/>
      <c r="L16" s="10">
        <f>'Budget formulation'!$F16</f>
        <v>250</v>
      </c>
      <c r="M16" s="10"/>
      <c r="N16" s="10"/>
      <c r="O16" s="10">
        <f>'Budget formulation'!$F16</f>
        <v>250</v>
      </c>
      <c r="P16" s="10"/>
      <c r="Q16" s="10">
        <f t="shared" si="1"/>
        <v>1000</v>
      </c>
      <c r="R16" s="10"/>
    </row>
    <row r="17" spans="1:18">
      <c r="A17" t="s">
        <v>44</v>
      </c>
      <c r="C17" s="4" t="s">
        <v>2</v>
      </c>
      <c r="D17" s="4" t="s">
        <v>18</v>
      </c>
      <c r="E17" s="10"/>
      <c r="F17" s="10"/>
      <c r="G17" s="10">
        <f>'Budget formulation'!$F17</f>
        <v>250</v>
      </c>
      <c r="H17" s="10"/>
      <c r="I17" s="10"/>
      <c r="J17" s="10">
        <f>'Budget formulation'!$F17</f>
        <v>250</v>
      </c>
      <c r="K17" s="10"/>
      <c r="L17" s="10"/>
      <c r="M17" s="10">
        <f>'Budget formulation'!$F17</f>
        <v>250</v>
      </c>
      <c r="N17" s="10"/>
      <c r="O17" s="10"/>
      <c r="P17" s="10">
        <f>'Budget formulation'!$F17</f>
        <v>250</v>
      </c>
      <c r="Q17" s="10">
        <f t="shared" si="1"/>
        <v>1000</v>
      </c>
      <c r="R17" s="10"/>
    </row>
    <row r="18" spans="1:18">
      <c r="A18" t="s">
        <v>44</v>
      </c>
      <c r="C18" s="4" t="s">
        <v>3</v>
      </c>
      <c r="D18" s="4" t="s">
        <v>19</v>
      </c>
      <c r="E18" s="10">
        <f>'Budget formulation'!$F18</f>
        <v>90</v>
      </c>
      <c r="F18" s="10">
        <f>'Budget formulation'!$F18</f>
        <v>90</v>
      </c>
      <c r="G18" s="10">
        <f>'Budget formulation'!$F18</f>
        <v>90</v>
      </c>
      <c r="H18" s="10">
        <f>'Budget formulation'!$F18</f>
        <v>90</v>
      </c>
      <c r="I18" s="10">
        <f>'Budget formulation'!$F18</f>
        <v>90</v>
      </c>
      <c r="J18" s="10">
        <f>'Budget formulation'!$F18</f>
        <v>90</v>
      </c>
      <c r="K18" s="10">
        <f>'Budget formulation'!$F18</f>
        <v>90</v>
      </c>
      <c r="L18" s="10">
        <f>'Budget formulation'!$F18</f>
        <v>90</v>
      </c>
      <c r="M18" s="10">
        <f>'Budget formulation'!$F18</f>
        <v>90</v>
      </c>
      <c r="N18" s="10">
        <f>'Budget formulation'!$F18</f>
        <v>90</v>
      </c>
      <c r="O18" s="10">
        <f>'Budget formulation'!$F18</f>
        <v>90</v>
      </c>
      <c r="P18" s="10">
        <f>'Budget formulation'!$F18</f>
        <v>90</v>
      </c>
      <c r="Q18" s="10">
        <f t="shared" si="1"/>
        <v>1080</v>
      </c>
      <c r="R18" s="10"/>
    </row>
    <row r="19" spans="1:18">
      <c r="A19" t="s">
        <v>44</v>
      </c>
      <c r="C19" s="4" t="s">
        <v>4</v>
      </c>
      <c r="D19" s="4" t="s">
        <v>19</v>
      </c>
      <c r="E19" s="10">
        <f>'Budget formulation'!$I19/12</f>
        <v>120</v>
      </c>
      <c r="F19" s="10">
        <f>'Budget formulation'!$I19/12</f>
        <v>120</v>
      </c>
      <c r="G19" s="10">
        <f>'Budget formulation'!$I19/12</f>
        <v>120</v>
      </c>
      <c r="H19" s="10">
        <f>'Budget formulation'!$I19/12</f>
        <v>120</v>
      </c>
      <c r="I19" s="10">
        <f>'Budget formulation'!$I19/12</f>
        <v>120</v>
      </c>
      <c r="J19" s="10">
        <f>'Budget formulation'!$I19/12</f>
        <v>120</v>
      </c>
      <c r="K19" s="10">
        <f>'Budget formulation'!$I19/12</f>
        <v>120</v>
      </c>
      <c r="L19" s="10">
        <f>'Budget formulation'!$I19/12</f>
        <v>120</v>
      </c>
      <c r="M19" s="10">
        <f>'Budget formulation'!$I19/12</f>
        <v>120</v>
      </c>
      <c r="N19" s="10">
        <f>'Budget formulation'!$I19/12</f>
        <v>120</v>
      </c>
      <c r="O19" s="10">
        <f>'Budget formulation'!$I19/12</f>
        <v>120</v>
      </c>
      <c r="P19" s="10">
        <f>'Budget formulation'!$I19/12</f>
        <v>120</v>
      </c>
      <c r="Q19" s="10">
        <f t="shared" si="1"/>
        <v>1440</v>
      </c>
      <c r="R19" s="10"/>
    </row>
    <row r="20" spans="1:18">
      <c r="A20" t="s">
        <v>44</v>
      </c>
      <c r="C20" s="4" t="s">
        <v>5</v>
      </c>
      <c r="D20" s="4" t="s">
        <v>18</v>
      </c>
      <c r="E20" s="10"/>
      <c r="F20" s="10"/>
      <c r="G20" s="10">
        <f>'Budget formulation'!$F20</f>
        <v>500</v>
      </c>
      <c r="H20" s="10"/>
      <c r="I20" s="10"/>
      <c r="J20" s="10">
        <f>'Budget formulation'!$F20</f>
        <v>500</v>
      </c>
      <c r="K20" s="10"/>
      <c r="L20" s="10"/>
      <c r="M20" s="10">
        <f>'Budget formulation'!$F20</f>
        <v>500</v>
      </c>
      <c r="N20" s="10"/>
      <c r="O20" s="10"/>
      <c r="P20" s="10">
        <f>'Budget formulation'!$F20</f>
        <v>500</v>
      </c>
      <c r="Q20" s="10">
        <f t="shared" si="1"/>
        <v>2000</v>
      </c>
      <c r="R20" s="10"/>
    </row>
    <row r="21" spans="1:18">
      <c r="B21" t="s">
        <v>9</v>
      </c>
      <c r="C21" s="4"/>
      <c r="D21" s="4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>
        <f t="shared" si="1"/>
        <v>0</v>
      </c>
      <c r="R21" s="10"/>
    </row>
    <row r="22" spans="1:18">
      <c r="A22" t="s">
        <v>9</v>
      </c>
      <c r="C22" s="4" t="s">
        <v>6</v>
      </c>
      <c r="D22" s="4" t="s">
        <v>20</v>
      </c>
      <c r="E22" s="10">
        <f>'Budget formulation'!$I22/52*'Cash flow'!E$3</f>
        <v>120</v>
      </c>
      <c r="F22" s="10">
        <f>'Budget formulation'!$I22/52*'Cash flow'!F$3</f>
        <v>120</v>
      </c>
      <c r="G22" s="10">
        <f>'Budget formulation'!$I22/52*'Cash flow'!G$3</f>
        <v>120</v>
      </c>
      <c r="H22" s="10">
        <f>'Budget formulation'!$I22/52*'Cash flow'!H$3</f>
        <v>150</v>
      </c>
      <c r="I22" s="10">
        <f>'Budget formulation'!$I22/52*'Cash flow'!I$3</f>
        <v>120</v>
      </c>
      <c r="J22" s="10">
        <f>'Budget formulation'!$I22/52*'Cash flow'!J$3</f>
        <v>120</v>
      </c>
      <c r="K22" s="10">
        <f>'Budget formulation'!$I22/52*'Cash flow'!K$3</f>
        <v>150</v>
      </c>
      <c r="L22" s="10">
        <f>'Budget formulation'!$I22/52*'Cash flow'!L$3</f>
        <v>120</v>
      </c>
      <c r="M22" s="10">
        <f>'Budget formulation'!$I22/52*'Cash flow'!M$3</f>
        <v>150</v>
      </c>
      <c r="N22" s="10">
        <f>'Budget formulation'!$I22/52*'Cash flow'!N$3</f>
        <v>120</v>
      </c>
      <c r="O22" s="10">
        <f>'Budget formulation'!$I22/52*'Cash flow'!O$3</f>
        <v>120</v>
      </c>
      <c r="P22" s="10">
        <f>'Budget formulation'!$I22/52*'Cash flow'!P$3</f>
        <v>150</v>
      </c>
      <c r="Q22" s="10">
        <f t="shared" si="1"/>
        <v>1560</v>
      </c>
      <c r="R22" s="10"/>
    </row>
    <row r="23" spans="1:18">
      <c r="A23" t="s">
        <v>9</v>
      </c>
      <c r="C23" s="4" t="s">
        <v>7</v>
      </c>
      <c r="D23" s="4" t="s">
        <v>20</v>
      </c>
      <c r="E23" s="10">
        <f>'Budget formulation'!$I23/52*'Cash flow'!E$3</f>
        <v>200</v>
      </c>
      <c r="F23" s="10">
        <f>'Budget formulation'!$I23/52*'Cash flow'!F$3</f>
        <v>200</v>
      </c>
      <c r="G23" s="10">
        <f>'Budget formulation'!$I23/52*'Cash flow'!G$3</f>
        <v>200</v>
      </c>
      <c r="H23" s="10">
        <f>'Budget formulation'!$I23/52*'Cash flow'!H$3</f>
        <v>250</v>
      </c>
      <c r="I23" s="10">
        <f>'Budget formulation'!$I23/52*'Cash flow'!I$3</f>
        <v>200</v>
      </c>
      <c r="J23" s="10">
        <f>'Budget formulation'!$I23/52*'Cash flow'!J$3</f>
        <v>200</v>
      </c>
      <c r="K23" s="10">
        <f>'Budget formulation'!$I23/52*'Cash flow'!K$3</f>
        <v>250</v>
      </c>
      <c r="L23" s="10">
        <f>'Budget formulation'!$I23/52*'Cash flow'!L$3</f>
        <v>200</v>
      </c>
      <c r="M23" s="10">
        <f>'Budget formulation'!$I23/52*'Cash flow'!M$3</f>
        <v>250</v>
      </c>
      <c r="N23" s="10">
        <f>'Budget formulation'!$I23/52*'Cash flow'!N$3</f>
        <v>200</v>
      </c>
      <c r="O23" s="10">
        <f>'Budget formulation'!$I23/52*'Cash flow'!O$3</f>
        <v>200</v>
      </c>
      <c r="P23" s="10">
        <f>'Budget formulation'!$I23/52*'Cash flow'!P$3</f>
        <v>250</v>
      </c>
      <c r="Q23" s="10">
        <f t="shared" si="1"/>
        <v>2600</v>
      </c>
      <c r="R23" s="10"/>
    </row>
    <row r="24" spans="1:18">
      <c r="A24" t="s">
        <v>9</v>
      </c>
      <c r="C24" s="4" t="s">
        <v>8</v>
      </c>
      <c r="D24" s="4" t="s">
        <v>20</v>
      </c>
      <c r="E24" s="10">
        <f>'Budget formulation'!$I24/52*'Cash flow'!E$3</f>
        <v>48</v>
      </c>
      <c r="F24" s="10">
        <f>'Budget formulation'!$I24/52*'Cash flow'!F$3</f>
        <v>48</v>
      </c>
      <c r="G24" s="10">
        <f>'Budget formulation'!$I24/52*'Cash flow'!G$3</f>
        <v>48</v>
      </c>
      <c r="H24" s="10">
        <f>'Budget formulation'!$I24/52*'Cash flow'!H$3</f>
        <v>60</v>
      </c>
      <c r="I24" s="10">
        <f>'Budget formulation'!$I24/52*'Cash flow'!I$3</f>
        <v>48</v>
      </c>
      <c r="J24" s="10">
        <f>'Budget formulation'!$I24/52*'Cash flow'!J$3</f>
        <v>48</v>
      </c>
      <c r="K24" s="10">
        <f>'Budget formulation'!$I24/52*'Cash flow'!K$3</f>
        <v>60</v>
      </c>
      <c r="L24" s="10">
        <f>'Budget formulation'!$I24/52*'Cash flow'!L$3</f>
        <v>48</v>
      </c>
      <c r="M24" s="10">
        <f>'Budget formulation'!$I24/52*'Cash flow'!M$3</f>
        <v>60</v>
      </c>
      <c r="N24" s="10">
        <f>'Budget formulation'!$I24/52*'Cash flow'!N$3</f>
        <v>48</v>
      </c>
      <c r="O24" s="10">
        <f>'Budget formulation'!$I24/52*'Cash flow'!O$3</f>
        <v>48</v>
      </c>
      <c r="P24" s="10">
        <f>'Budget formulation'!$I24/52*'Cash flow'!P$3</f>
        <v>60</v>
      </c>
      <c r="Q24" s="10">
        <f t="shared" si="1"/>
        <v>624</v>
      </c>
      <c r="R24" s="10"/>
    </row>
    <row r="25" spans="1:18">
      <c r="A25" t="s">
        <v>9</v>
      </c>
      <c r="C25" s="4" t="s">
        <v>10</v>
      </c>
      <c r="D25" s="4" t="s">
        <v>20</v>
      </c>
      <c r="E25" s="10">
        <f>'Budget formulation'!$I25/52*'Cash flow'!E$3</f>
        <v>1200</v>
      </c>
      <c r="F25" s="10">
        <f>'Budget formulation'!$I25/52*'Cash flow'!F$3</f>
        <v>1200</v>
      </c>
      <c r="G25" s="10">
        <f>'Budget formulation'!$I25/52*'Cash flow'!G$3</f>
        <v>1200</v>
      </c>
      <c r="H25" s="10">
        <f>'Budget formulation'!$I25/52*'Cash flow'!H$3</f>
        <v>1500</v>
      </c>
      <c r="I25" s="10">
        <f>'Budget formulation'!$I25/52*'Cash flow'!I$3</f>
        <v>1200</v>
      </c>
      <c r="J25" s="10">
        <f>'Budget formulation'!$I25/52*'Cash flow'!J$3</f>
        <v>1200</v>
      </c>
      <c r="K25" s="10">
        <f>'Budget formulation'!$I25/52*'Cash flow'!K$3</f>
        <v>1500</v>
      </c>
      <c r="L25" s="10">
        <f>'Budget formulation'!$I25/52*'Cash flow'!L$3</f>
        <v>1200</v>
      </c>
      <c r="M25" s="10">
        <f>'Budget formulation'!$I25/52*'Cash flow'!M$3</f>
        <v>1500</v>
      </c>
      <c r="N25" s="10">
        <f>'Budget formulation'!$I25/52*'Cash flow'!N$3</f>
        <v>1200</v>
      </c>
      <c r="O25" s="10">
        <f>'Budget formulation'!$I25/52*'Cash flow'!O$3</f>
        <v>1200</v>
      </c>
      <c r="P25" s="10">
        <f>'Budget formulation'!$I25/52*'Cash flow'!P$3</f>
        <v>1500</v>
      </c>
      <c r="Q25" s="10">
        <f t="shared" si="1"/>
        <v>15600</v>
      </c>
      <c r="R25" s="10"/>
    </row>
    <row r="26" spans="1:18">
      <c r="A26" t="s">
        <v>9</v>
      </c>
      <c r="C26" s="4" t="s">
        <v>11</v>
      </c>
      <c r="D26" s="4" t="s">
        <v>20</v>
      </c>
      <c r="E26" s="10">
        <f>'Budget formulation'!$I26/52*'Cash flow'!E$3</f>
        <v>200</v>
      </c>
      <c r="F26" s="10">
        <f>'Budget formulation'!$I26/52*'Cash flow'!F$3</f>
        <v>200</v>
      </c>
      <c r="G26" s="10">
        <f>'Budget formulation'!$I26/52*'Cash flow'!G$3</f>
        <v>200</v>
      </c>
      <c r="H26" s="10">
        <f>'Budget formulation'!$I26/52*'Cash flow'!H$3</f>
        <v>250</v>
      </c>
      <c r="I26" s="10">
        <f>'Budget formulation'!$I26/52*'Cash flow'!I$3</f>
        <v>200</v>
      </c>
      <c r="J26" s="10">
        <f>'Budget formulation'!$I26/52*'Cash flow'!J$3</f>
        <v>200</v>
      </c>
      <c r="K26" s="10">
        <f>'Budget formulation'!$I26/52*'Cash flow'!K$3</f>
        <v>250</v>
      </c>
      <c r="L26" s="10">
        <f>'Budget formulation'!$I26/52*'Cash flow'!L$3</f>
        <v>200</v>
      </c>
      <c r="M26" s="10">
        <f>'Budget formulation'!$I26/52*'Cash flow'!M$3</f>
        <v>250</v>
      </c>
      <c r="N26" s="10">
        <f>'Budget formulation'!$I26/52*'Cash flow'!N$3</f>
        <v>200</v>
      </c>
      <c r="O26" s="10">
        <f>'Budget formulation'!$I26/52*'Cash flow'!O$3</f>
        <v>200</v>
      </c>
      <c r="P26" s="10">
        <f>'Budget formulation'!$I26/52*'Cash flow'!P$3</f>
        <v>250</v>
      </c>
      <c r="Q26" s="10">
        <f t="shared" si="1"/>
        <v>2600</v>
      </c>
      <c r="R26" s="10"/>
    </row>
    <row r="27" spans="1:18">
      <c r="B27" t="s">
        <v>12</v>
      </c>
      <c r="C27" s="4"/>
      <c r="D27" s="4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>
        <f t="shared" si="1"/>
        <v>0</v>
      </c>
      <c r="R27" s="10"/>
    </row>
    <row r="28" spans="1:18">
      <c r="A28" t="s">
        <v>12</v>
      </c>
      <c r="C28" s="4" t="s">
        <v>13</v>
      </c>
      <c r="D28" s="4" t="s">
        <v>19</v>
      </c>
      <c r="E28" s="10">
        <f>'Budget formulation'!$F28</f>
        <v>600</v>
      </c>
      <c r="F28" s="10">
        <f>'Budget formulation'!$F28</f>
        <v>600</v>
      </c>
      <c r="G28" s="10">
        <f>'Budget formulation'!$F28</f>
        <v>600</v>
      </c>
      <c r="H28" s="10">
        <f>'Budget formulation'!$F28</f>
        <v>600</v>
      </c>
      <c r="I28" s="10">
        <f>'Budget formulation'!$F28</f>
        <v>600</v>
      </c>
      <c r="J28" s="10">
        <f>'Budget formulation'!$F28</f>
        <v>600</v>
      </c>
      <c r="K28" s="10">
        <f>'Budget formulation'!$F28</f>
        <v>600</v>
      </c>
      <c r="L28" s="10">
        <f>'Budget formulation'!$F28</f>
        <v>600</v>
      </c>
      <c r="M28" s="10">
        <f>'Budget formulation'!$F28</f>
        <v>600</v>
      </c>
      <c r="N28" s="10">
        <f>'Budget formulation'!$F28</f>
        <v>600</v>
      </c>
      <c r="O28" s="10">
        <f>'Budget formulation'!$F28</f>
        <v>600</v>
      </c>
      <c r="P28" s="10">
        <f>'Budget formulation'!$F28</f>
        <v>600</v>
      </c>
      <c r="Q28" s="10">
        <f t="shared" si="1"/>
        <v>7200</v>
      </c>
      <c r="R28" s="10"/>
    </row>
    <row r="29" spans="1:18">
      <c r="A29" t="s">
        <v>12</v>
      </c>
      <c r="C29" s="4" t="s">
        <v>14</v>
      </c>
      <c r="D29" s="4" t="s">
        <v>19</v>
      </c>
      <c r="E29" s="10">
        <f>'Budget formulation'!$F29</f>
        <v>60</v>
      </c>
      <c r="F29" s="10">
        <f>'Budget formulation'!$F29</f>
        <v>60</v>
      </c>
      <c r="G29" s="10">
        <f>'Budget formulation'!$F29</f>
        <v>60</v>
      </c>
      <c r="H29" s="10">
        <f>'Budget formulation'!$F29</f>
        <v>60</v>
      </c>
      <c r="I29" s="10">
        <f>'Budget formulation'!$F29</f>
        <v>60</v>
      </c>
      <c r="J29" s="10">
        <f>'Budget formulation'!$F29</f>
        <v>60</v>
      </c>
      <c r="K29" s="10">
        <f>'Budget formulation'!$F29</f>
        <v>60</v>
      </c>
      <c r="L29" s="10">
        <f>'Budget formulation'!$F29</f>
        <v>60</v>
      </c>
      <c r="M29" s="10">
        <f>'Budget formulation'!$F29</f>
        <v>60</v>
      </c>
      <c r="N29" s="10">
        <f>'Budget formulation'!$F29</f>
        <v>60</v>
      </c>
      <c r="O29" s="10">
        <f>'Budget formulation'!$F29</f>
        <v>60</v>
      </c>
      <c r="P29" s="10">
        <f>'Budget formulation'!$F29</f>
        <v>60</v>
      </c>
      <c r="Q29" s="10">
        <f t="shared" si="1"/>
        <v>720</v>
      </c>
      <c r="R29" s="10"/>
    </row>
    <row r="30" spans="1:18">
      <c r="A30" t="s">
        <v>12</v>
      </c>
      <c r="C30" s="4" t="s">
        <v>15</v>
      </c>
      <c r="D30" s="4" t="s">
        <v>19</v>
      </c>
      <c r="E30" s="10">
        <f>'Budget formulation'!$I30/12</f>
        <v>200</v>
      </c>
      <c r="F30" s="10">
        <f>'Budget formulation'!$I30/12</f>
        <v>200</v>
      </c>
      <c r="G30" s="10">
        <f>'Budget formulation'!$I30/12</f>
        <v>200</v>
      </c>
      <c r="H30" s="10">
        <f>'Budget formulation'!$I30/12</f>
        <v>200</v>
      </c>
      <c r="I30" s="10">
        <f>'Budget formulation'!$I30/12</f>
        <v>200</v>
      </c>
      <c r="J30" s="10">
        <f>'Budget formulation'!$I30/12</f>
        <v>200</v>
      </c>
      <c r="K30" s="10">
        <f>'Budget formulation'!$I30/12</f>
        <v>200</v>
      </c>
      <c r="L30" s="10">
        <f>'Budget formulation'!$I30/12</f>
        <v>200</v>
      </c>
      <c r="M30" s="10">
        <f>'Budget formulation'!$I30/12</f>
        <v>200</v>
      </c>
      <c r="N30" s="10">
        <f>'Budget formulation'!$I30/12</f>
        <v>200</v>
      </c>
      <c r="O30" s="10">
        <f>'Budget formulation'!$I30/12</f>
        <v>200</v>
      </c>
      <c r="P30" s="10">
        <f>'Budget formulation'!$I30/12</f>
        <v>200</v>
      </c>
      <c r="Q30" s="10">
        <f t="shared" si="1"/>
        <v>2400</v>
      </c>
      <c r="R30" s="10"/>
    </row>
    <row r="31" spans="1:18">
      <c r="A31" t="s">
        <v>12</v>
      </c>
      <c r="C31" s="4" t="s">
        <v>75</v>
      </c>
      <c r="D31" s="4" t="s">
        <v>21</v>
      </c>
      <c r="E31" s="10"/>
      <c r="F31" s="10"/>
      <c r="G31" s="10"/>
      <c r="H31" s="10"/>
      <c r="I31" s="10"/>
      <c r="J31" s="10"/>
      <c r="K31" s="10">
        <f>'Budget formulation'!$I31</f>
        <v>1000</v>
      </c>
      <c r="L31" s="10"/>
      <c r="M31" s="10"/>
      <c r="N31" s="10"/>
      <c r="O31" s="10"/>
      <c r="P31" s="10"/>
      <c r="Q31" s="10">
        <f t="shared" si="1"/>
        <v>1000</v>
      </c>
      <c r="R31" s="10"/>
    </row>
    <row r="32" spans="1:18">
      <c r="B32" t="s">
        <v>22</v>
      </c>
      <c r="C32" s="4"/>
      <c r="D32" s="4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>
        <f t="shared" si="1"/>
        <v>0</v>
      </c>
      <c r="R32" s="10"/>
    </row>
    <row r="33" spans="1:18">
      <c r="A33" t="s">
        <v>22</v>
      </c>
      <c r="C33" s="4" t="s">
        <v>23</v>
      </c>
      <c r="D33" s="4" t="s">
        <v>21</v>
      </c>
      <c r="E33" s="10"/>
      <c r="F33" s="10"/>
      <c r="G33" s="10"/>
      <c r="H33" s="10"/>
      <c r="I33" s="10"/>
      <c r="J33" s="10">
        <f>'Budget formulation'!I33</f>
        <v>1500</v>
      </c>
      <c r="K33" s="10"/>
      <c r="L33" s="10"/>
      <c r="M33" s="10"/>
      <c r="N33" s="10"/>
      <c r="O33" s="10"/>
      <c r="P33" s="10"/>
      <c r="Q33" s="10">
        <f t="shared" si="1"/>
        <v>1500</v>
      </c>
      <c r="R33" s="10"/>
    </row>
    <row r="34" spans="1:18">
      <c r="A34" t="s">
        <v>22</v>
      </c>
      <c r="C34" s="4" t="s">
        <v>24</v>
      </c>
      <c r="D34" s="4" t="s">
        <v>21</v>
      </c>
      <c r="E34" s="10"/>
      <c r="F34" s="10"/>
      <c r="G34" s="10"/>
      <c r="H34" s="10"/>
      <c r="I34" s="10"/>
      <c r="J34" s="10">
        <f>'Budget formulation'!I34</f>
        <v>2400</v>
      </c>
      <c r="K34" s="10"/>
      <c r="L34" s="10"/>
      <c r="M34" s="10"/>
      <c r="N34" s="10"/>
      <c r="O34" s="10"/>
      <c r="P34" s="10"/>
      <c r="Q34" s="10">
        <f t="shared" si="1"/>
        <v>2400</v>
      </c>
      <c r="R34" s="10"/>
    </row>
    <row r="35" spans="1:18">
      <c r="A35" t="s">
        <v>22</v>
      </c>
      <c r="C35" s="4" t="s">
        <v>25</v>
      </c>
      <c r="D35" s="4" t="s">
        <v>20</v>
      </c>
      <c r="E35" s="10">
        <f>'Budget formulation'!$I35/52*'Cash flow'!E$3</f>
        <v>560</v>
      </c>
      <c r="F35" s="10">
        <f>'Budget formulation'!$I35/52*'Cash flow'!F$3</f>
        <v>560</v>
      </c>
      <c r="G35" s="10">
        <f>'Budget formulation'!$I35/52*'Cash flow'!G$3</f>
        <v>560</v>
      </c>
      <c r="H35" s="10">
        <f>'Budget formulation'!$I35/52*'Cash flow'!H$3</f>
        <v>700</v>
      </c>
      <c r="I35" s="10">
        <f>'Budget formulation'!$I35/52*'Cash flow'!I$3</f>
        <v>560</v>
      </c>
      <c r="J35" s="10">
        <f>'Budget formulation'!$I35/52*'Cash flow'!J$3</f>
        <v>560</v>
      </c>
      <c r="K35" s="10">
        <f>'Budget formulation'!$I35/52*'Cash flow'!K$3</f>
        <v>700</v>
      </c>
      <c r="L35" s="10">
        <f>'Budget formulation'!$I35/52*'Cash flow'!L$3</f>
        <v>560</v>
      </c>
      <c r="M35" s="10">
        <f>'Budget formulation'!$I35/52*'Cash flow'!M$3</f>
        <v>700</v>
      </c>
      <c r="N35" s="10">
        <f>'Budget formulation'!$I35/52*'Cash flow'!N$3</f>
        <v>560</v>
      </c>
      <c r="O35" s="10">
        <f>'Budget formulation'!$I35/52*'Cash flow'!O$3</f>
        <v>560</v>
      </c>
      <c r="P35" s="10">
        <f>'Budget formulation'!$I35/52*'Cash flow'!P$3</f>
        <v>700</v>
      </c>
      <c r="Q35" s="10">
        <f t="shared" si="1"/>
        <v>7280</v>
      </c>
      <c r="R35" s="10"/>
    </row>
    <row r="36" spans="1:18">
      <c r="A36" t="s">
        <v>22</v>
      </c>
      <c r="C36" s="4" t="s">
        <v>26</v>
      </c>
      <c r="D36" s="4" t="s">
        <v>27</v>
      </c>
      <c r="E36" s="10"/>
      <c r="F36" s="10"/>
      <c r="G36" s="10"/>
      <c r="H36" s="10">
        <f>'Budget formulation'!$I36/2</f>
        <v>1000</v>
      </c>
      <c r="I36" s="10"/>
      <c r="K36" s="10"/>
      <c r="L36" s="10"/>
      <c r="M36" s="10"/>
      <c r="N36" s="10">
        <f>'Budget formulation'!$I36/2</f>
        <v>1000</v>
      </c>
      <c r="O36" s="10"/>
      <c r="Q36" s="10">
        <f>SUM(E36:O36)</f>
        <v>2000</v>
      </c>
      <c r="R36" s="10"/>
    </row>
    <row r="37" spans="1:18">
      <c r="A37" t="s">
        <v>22</v>
      </c>
      <c r="C37" s="4" t="s">
        <v>28</v>
      </c>
      <c r="D37" s="4" t="s">
        <v>29</v>
      </c>
      <c r="E37" s="10"/>
      <c r="F37" s="10"/>
      <c r="G37" s="10"/>
      <c r="H37" s="10">
        <f>'Budget formulation'!$I37</f>
        <v>480</v>
      </c>
      <c r="I37" s="10"/>
      <c r="K37" s="10"/>
      <c r="L37" s="10"/>
      <c r="M37" s="10"/>
      <c r="N37" s="10"/>
      <c r="O37" s="10"/>
      <c r="P37" s="10"/>
      <c r="Q37" s="10">
        <f t="shared" si="1"/>
        <v>480</v>
      </c>
      <c r="R37" s="10"/>
    </row>
    <row r="38" spans="1:18">
      <c r="A38" t="s">
        <v>22</v>
      </c>
      <c r="C38" s="4" t="s">
        <v>31</v>
      </c>
      <c r="D38" s="4" t="s">
        <v>20</v>
      </c>
      <c r="E38" s="10">
        <f>'Budget formulation'!$I38/52*'Cash flow'!E$3</f>
        <v>200</v>
      </c>
      <c r="F38" s="10">
        <f>'Budget formulation'!$I38/52*'Cash flow'!F$3</f>
        <v>200</v>
      </c>
      <c r="G38" s="10">
        <f>'Budget formulation'!$I38/52*'Cash flow'!G$3</f>
        <v>200</v>
      </c>
      <c r="H38" s="10">
        <f>'Budget formulation'!$I38/52*'Cash flow'!H$3</f>
        <v>250</v>
      </c>
      <c r="I38" s="10">
        <f>'Budget formulation'!$I38/52*'Cash flow'!I$3</f>
        <v>200</v>
      </c>
      <c r="J38" s="10">
        <f>'Budget formulation'!$I38/52*'Cash flow'!J$3</f>
        <v>200</v>
      </c>
      <c r="K38" s="10">
        <f>'Budget formulation'!$I38/52*'Cash flow'!K$3</f>
        <v>250</v>
      </c>
      <c r="L38" s="10">
        <f>'Budget formulation'!$I38/52*'Cash flow'!L$3</f>
        <v>200</v>
      </c>
      <c r="M38" s="10">
        <f>'Budget formulation'!$I38/52*'Cash flow'!M$3</f>
        <v>250</v>
      </c>
      <c r="N38" s="10">
        <f>'Budget formulation'!$I38/52*'Cash flow'!N$3</f>
        <v>200</v>
      </c>
      <c r="O38" s="10">
        <f>'Budget formulation'!$I38/52*'Cash flow'!O$3</f>
        <v>200</v>
      </c>
      <c r="P38" s="10">
        <f>'Budget formulation'!$I38/52*'Cash flow'!P$3</f>
        <v>250</v>
      </c>
      <c r="Q38" s="10">
        <f t="shared" si="1"/>
        <v>2600</v>
      </c>
      <c r="R38" s="10"/>
    </row>
    <row r="39" spans="1:18">
      <c r="A39" t="s">
        <v>22</v>
      </c>
      <c r="C39" s="4" t="s">
        <v>30</v>
      </c>
      <c r="D39" s="4" t="s">
        <v>20</v>
      </c>
      <c r="E39" s="10">
        <f>'Budget formulation'!$I39/52*'Cash flow'!E$3</f>
        <v>240</v>
      </c>
      <c r="F39" s="10">
        <f>'Budget formulation'!$I39/52*'Cash flow'!F$3</f>
        <v>240</v>
      </c>
      <c r="G39" s="10">
        <f>'Budget formulation'!$I39/52*'Cash flow'!G$3</f>
        <v>240</v>
      </c>
      <c r="H39" s="10">
        <f>'Budget formulation'!$I39/52*'Cash flow'!H$3</f>
        <v>300</v>
      </c>
      <c r="I39" s="10">
        <f>'Budget formulation'!$I39/52*'Cash flow'!I$3</f>
        <v>240</v>
      </c>
      <c r="J39" s="10">
        <f>'Budget formulation'!$I39/52*'Cash flow'!J$3</f>
        <v>240</v>
      </c>
      <c r="K39" s="10">
        <f>'Budget formulation'!$I39/52*'Cash flow'!K$3</f>
        <v>300</v>
      </c>
      <c r="L39" s="10">
        <f>'Budget formulation'!$I39/52*'Cash flow'!L$3</f>
        <v>240</v>
      </c>
      <c r="M39" s="10">
        <f>'Budget formulation'!$I39/52*'Cash flow'!M$3</f>
        <v>300</v>
      </c>
      <c r="N39" s="10">
        <f>'Budget formulation'!$I39/52*'Cash flow'!N$3</f>
        <v>240</v>
      </c>
      <c r="O39" s="10">
        <f>'Budget formulation'!$I39/52*'Cash flow'!O$3</f>
        <v>240</v>
      </c>
      <c r="P39" s="10">
        <f>'Budget formulation'!$I39/52*'Cash flow'!P$3</f>
        <v>300</v>
      </c>
      <c r="Q39" s="10">
        <f t="shared" si="1"/>
        <v>3120</v>
      </c>
      <c r="R39" s="10"/>
    </row>
    <row r="40" spans="1:18">
      <c r="A40" t="s">
        <v>22</v>
      </c>
      <c r="C40" s="4" t="s">
        <v>32</v>
      </c>
      <c r="D40" s="4" t="s">
        <v>27</v>
      </c>
      <c r="E40" s="10"/>
      <c r="F40" s="10"/>
      <c r="G40" s="10"/>
      <c r="H40" s="10"/>
      <c r="I40" s="10"/>
      <c r="J40" s="10">
        <f>'Budget formulation'!$F40</f>
        <v>150</v>
      </c>
      <c r="K40" s="10"/>
      <c r="L40" s="10"/>
      <c r="M40" s="10"/>
      <c r="N40" s="10"/>
      <c r="O40" s="10"/>
      <c r="P40" s="10">
        <f>'Budget formulation'!$F40</f>
        <v>150</v>
      </c>
      <c r="Q40" s="10">
        <f t="shared" si="1"/>
        <v>300</v>
      </c>
      <c r="R40" s="10"/>
    </row>
    <row r="41" spans="1:18">
      <c r="B41" t="s">
        <v>35</v>
      </c>
      <c r="C41" s="4"/>
      <c r="D41" s="4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>
        <f t="shared" si="1"/>
        <v>0</v>
      </c>
      <c r="R41" s="10"/>
    </row>
    <row r="42" spans="1:18">
      <c r="A42" t="s">
        <v>35</v>
      </c>
      <c r="C42" s="4" t="s">
        <v>36</v>
      </c>
      <c r="D42" s="4" t="s">
        <v>21</v>
      </c>
      <c r="E42" s="10"/>
      <c r="F42" s="10">
        <f>'Budget formulation'!$I42</f>
        <v>2000</v>
      </c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>
        <f t="shared" si="1"/>
        <v>2000</v>
      </c>
      <c r="R42" s="10"/>
    </row>
    <row r="43" spans="1:18">
      <c r="A43" t="s">
        <v>35</v>
      </c>
      <c r="C43" s="4" t="s">
        <v>37</v>
      </c>
      <c r="D43" s="4" t="s">
        <v>19</v>
      </c>
      <c r="E43" s="10">
        <f>'Budget formulation'!$I43/12</f>
        <v>80</v>
      </c>
      <c r="F43" s="10">
        <f>'Budget formulation'!$I43/12</f>
        <v>80</v>
      </c>
      <c r="G43" s="10">
        <f>'Budget formulation'!$I43/12</f>
        <v>80</v>
      </c>
      <c r="H43" s="10">
        <f>'Budget formulation'!$I43/12</f>
        <v>80</v>
      </c>
      <c r="I43" s="10">
        <f>'Budget formulation'!$I43/12</f>
        <v>80</v>
      </c>
      <c r="J43" s="10">
        <f>'Budget formulation'!$I43/12</f>
        <v>80</v>
      </c>
      <c r="K43" s="10">
        <f>'Budget formulation'!$I43/12</f>
        <v>80</v>
      </c>
      <c r="L43" s="10">
        <f>'Budget formulation'!$I43/12</f>
        <v>80</v>
      </c>
      <c r="M43" s="10">
        <f>'Budget formulation'!$I43/12</f>
        <v>80</v>
      </c>
      <c r="N43" s="10">
        <f>'Budget formulation'!$I43/12</f>
        <v>80</v>
      </c>
      <c r="O43" s="10">
        <f>'Budget formulation'!$I43/12</f>
        <v>80</v>
      </c>
      <c r="P43" s="10">
        <f>'Budget formulation'!$I43/12</f>
        <v>80</v>
      </c>
      <c r="Q43" s="10">
        <f t="shared" si="1"/>
        <v>960</v>
      </c>
      <c r="R43" s="10"/>
    </row>
    <row r="44" spans="1:18">
      <c r="A44" t="s">
        <v>35</v>
      </c>
      <c r="C44" s="4" t="s">
        <v>38</v>
      </c>
      <c r="D44" s="4" t="s">
        <v>21</v>
      </c>
      <c r="E44" s="10"/>
      <c r="F44" s="10">
        <f>'Budget formulation'!$I44</f>
        <v>400</v>
      </c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>
        <f t="shared" si="1"/>
        <v>400</v>
      </c>
      <c r="R44" s="10"/>
    </row>
    <row r="45" spans="1:18">
      <c r="B45" t="s">
        <v>47</v>
      </c>
      <c r="C45" s="4"/>
      <c r="D45" s="4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>
        <f t="shared" si="1"/>
        <v>0</v>
      </c>
      <c r="R45" s="10"/>
    </row>
    <row r="46" spans="1:18">
      <c r="A46" t="s">
        <v>47</v>
      </c>
      <c r="C46" s="4" t="s">
        <v>48</v>
      </c>
      <c r="D46" s="4" t="s">
        <v>18</v>
      </c>
      <c r="E46" s="10">
        <f>'Budget formulation'!$I46/12</f>
        <v>666.66666666666663</v>
      </c>
      <c r="F46" s="10">
        <f>'Budget formulation'!$I46/12</f>
        <v>666.66666666666663</v>
      </c>
      <c r="G46" s="10">
        <f>'Budget formulation'!$I46/12</f>
        <v>666.66666666666663</v>
      </c>
      <c r="H46" s="10">
        <f>'Budget formulation'!$I46/12</f>
        <v>666.66666666666663</v>
      </c>
      <c r="I46" s="10">
        <f>'Budget formulation'!$I46/12</f>
        <v>666.66666666666663</v>
      </c>
      <c r="J46" s="10">
        <f>'Budget formulation'!$I46/12</f>
        <v>666.66666666666663</v>
      </c>
      <c r="K46" s="10">
        <f>'Budget formulation'!$I46/12</f>
        <v>666.66666666666663</v>
      </c>
      <c r="L46" s="10">
        <f>'Budget formulation'!$I46/12</f>
        <v>666.66666666666663</v>
      </c>
      <c r="M46" s="10">
        <f>'Budget formulation'!$I46/12</f>
        <v>666.66666666666663</v>
      </c>
      <c r="N46" s="10">
        <f>'Budget formulation'!$I46/12</f>
        <v>666.66666666666663</v>
      </c>
      <c r="O46" s="10">
        <f>'Budget formulation'!$I46/12</f>
        <v>666.66666666666663</v>
      </c>
      <c r="P46" s="10">
        <f>'Budget formulation'!$I46/12</f>
        <v>666.66666666666663</v>
      </c>
      <c r="Q46" s="10">
        <f t="shared" si="1"/>
        <v>8000.0000000000009</v>
      </c>
      <c r="R46" s="10"/>
    </row>
    <row r="47" spans="1:18">
      <c r="A47" t="s">
        <v>47</v>
      </c>
      <c r="C47" s="4" t="s">
        <v>49</v>
      </c>
      <c r="D47" s="4" t="s">
        <v>19</v>
      </c>
      <c r="E47" s="10">
        <f>'Budget formulation'!$I47/12</f>
        <v>200</v>
      </c>
      <c r="F47" s="10">
        <f>'Budget formulation'!$I47/12</f>
        <v>200</v>
      </c>
      <c r="G47" s="10">
        <f>'Budget formulation'!$I47/12</f>
        <v>200</v>
      </c>
      <c r="H47" s="10">
        <f>'Budget formulation'!$I47/12</f>
        <v>200</v>
      </c>
      <c r="I47" s="10">
        <f>'Budget formulation'!$I47/12</f>
        <v>200</v>
      </c>
      <c r="J47" s="10">
        <f>'Budget formulation'!$I47/12</f>
        <v>200</v>
      </c>
      <c r="K47" s="10">
        <f>'Budget formulation'!$I47/12</f>
        <v>200</v>
      </c>
      <c r="L47" s="10">
        <f>'Budget formulation'!$I47/12</f>
        <v>200</v>
      </c>
      <c r="M47" s="10">
        <f>'Budget formulation'!$I47/12</f>
        <v>200</v>
      </c>
      <c r="N47" s="10">
        <f>'Budget formulation'!$I47/12</f>
        <v>200</v>
      </c>
      <c r="O47" s="10">
        <f>'Budget formulation'!$I47/12</f>
        <v>200</v>
      </c>
      <c r="P47" s="10">
        <f>'Budget formulation'!$I47/12</f>
        <v>200</v>
      </c>
      <c r="Q47" s="10">
        <f t="shared" si="1"/>
        <v>2400</v>
      </c>
      <c r="R47" s="10"/>
    </row>
    <row r="48" spans="1:18">
      <c r="A48" t="s">
        <v>47</v>
      </c>
      <c r="C48" s="4" t="s">
        <v>50</v>
      </c>
      <c r="D48" s="4" t="s">
        <v>20</v>
      </c>
      <c r="E48" s="10">
        <f>'Budget formulation'!$I48/52*'Cash flow'!E$3</f>
        <v>160</v>
      </c>
      <c r="F48" s="10">
        <f>'Budget formulation'!$I48/52*'Cash flow'!F$3</f>
        <v>160</v>
      </c>
      <c r="G48" s="10">
        <f>'Budget formulation'!$I48/52*'Cash flow'!G$3</f>
        <v>160</v>
      </c>
      <c r="H48" s="10">
        <f>'Budget formulation'!$I48/52*'Cash flow'!H$3</f>
        <v>200</v>
      </c>
      <c r="I48" s="10">
        <f>'Budget formulation'!$I48/52*'Cash flow'!I$3</f>
        <v>160</v>
      </c>
      <c r="J48" s="10">
        <f>'Budget formulation'!$I48/52*'Cash flow'!J$3</f>
        <v>160</v>
      </c>
      <c r="K48" s="10">
        <f>'Budget formulation'!$I48/52*'Cash flow'!K$3</f>
        <v>200</v>
      </c>
      <c r="L48" s="10">
        <f>'Budget formulation'!$I48/52*'Cash flow'!L$3</f>
        <v>160</v>
      </c>
      <c r="M48" s="10">
        <f>'Budget formulation'!$I48/52*'Cash flow'!M$3</f>
        <v>200</v>
      </c>
      <c r="N48" s="10">
        <f>'Budget formulation'!$I48/52*'Cash flow'!N$3</f>
        <v>160</v>
      </c>
      <c r="O48" s="10">
        <f>'Budget formulation'!$I48/52*'Cash flow'!O$3</f>
        <v>160</v>
      </c>
      <c r="P48" s="10">
        <f>'Budget formulation'!$I48/52*'Cash flow'!P$3</f>
        <v>200</v>
      </c>
      <c r="Q48" s="10">
        <f t="shared" si="1"/>
        <v>2080</v>
      </c>
      <c r="R48" s="10"/>
    </row>
    <row r="49" spans="1:18">
      <c r="A49" t="s">
        <v>47</v>
      </c>
      <c r="C49" s="4" t="s">
        <v>59</v>
      </c>
      <c r="D49" s="4" t="s">
        <v>20</v>
      </c>
      <c r="E49" s="10">
        <f>'Budget formulation'!$I49/52*'Cash flow'!E$3</f>
        <v>80</v>
      </c>
      <c r="F49" s="10">
        <f>'Budget formulation'!$I49/52*'Cash flow'!F$3</f>
        <v>80</v>
      </c>
      <c r="G49" s="10">
        <f>'Budget formulation'!$I49/52*'Cash flow'!G$3</f>
        <v>80</v>
      </c>
      <c r="H49" s="10">
        <f>'Budget formulation'!$I49/52*'Cash flow'!H$3</f>
        <v>100</v>
      </c>
      <c r="I49" s="10">
        <f>'Budget formulation'!$I49/52*'Cash flow'!I$3</f>
        <v>80</v>
      </c>
      <c r="J49" s="10">
        <f>'Budget formulation'!$I49/52*'Cash flow'!J$3</f>
        <v>80</v>
      </c>
      <c r="K49" s="10">
        <f>'Budget formulation'!$I49/52*'Cash flow'!K$3</f>
        <v>100</v>
      </c>
      <c r="L49" s="10">
        <f>'Budget formulation'!$I49/52*'Cash flow'!L$3</f>
        <v>80</v>
      </c>
      <c r="M49" s="10">
        <f>'Budget formulation'!$I49/52*'Cash flow'!M$3</f>
        <v>100</v>
      </c>
      <c r="N49" s="10">
        <f>'Budget formulation'!$I49/52*'Cash flow'!N$3</f>
        <v>80</v>
      </c>
      <c r="O49" s="10">
        <f>'Budget formulation'!$I49/52*'Cash flow'!O$3</f>
        <v>80</v>
      </c>
      <c r="P49" s="10">
        <f>'Budget formulation'!$I49/52*'Cash flow'!P$3</f>
        <v>100</v>
      </c>
      <c r="Q49" s="10">
        <f t="shared" si="1"/>
        <v>1040</v>
      </c>
      <c r="R49" s="10"/>
    </row>
    <row r="50" spans="1:18">
      <c r="A50" t="s">
        <v>47</v>
      </c>
      <c r="C50" s="4" t="s">
        <v>77</v>
      </c>
      <c r="D50" s="4" t="s">
        <v>18</v>
      </c>
      <c r="E50" s="10"/>
      <c r="F50" s="10">
        <f>'Budget formulation'!$F50</f>
        <v>100</v>
      </c>
      <c r="G50" s="10"/>
      <c r="H50" s="10"/>
      <c r="I50" s="10">
        <f>'Budget formulation'!$F50</f>
        <v>100</v>
      </c>
      <c r="J50" s="10"/>
      <c r="K50" s="10"/>
      <c r="L50" s="10">
        <f>'Budget formulation'!$F50</f>
        <v>100</v>
      </c>
      <c r="M50" s="10"/>
      <c r="N50" s="10"/>
      <c r="O50" s="10">
        <f>'Budget formulation'!$F50</f>
        <v>100</v>
      </c>
      <c r="P50" s="10"/>
      <c r="Q50" s="10">
        <f t="shared" si="1"/>
        <v>400</v>
      </c>
      <c r="R50" s="10"/>
    </row>
    <row r="51" spans="1:18">
      <c r="B51" t="s">
        <v>51</v>
      </c>
      <c r="C51" s="4"/>
      <c r="D51" s="4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>
        <f t="shared" si="1"/>
        <v>0</v>
      </c>
      <c r="R51" s="10"/>
    </row>
    <row r="52" spans="1:18">
      <c r="A52" t="s">
        <v>51</v>
      </c>
      <c r="C52" s="4" t="s">
        <v>52</v>
      </c>
      <c r="D52" s="4" t="s">
        <v>27</v>
      </c>
      <c r="E52" s="10"/>
      <c r="F52" s="10"/>
      <c r="G52" s="10"/>
      <c r="H52" s="10"/>
      <c r="I52" s="10"/>
      <c r="J52" s="10">
        <f>'Budget formulation'!$F52</f>
        <v>1000</v>
      </c>
      <c r="K52" s="10"/>
      <c r="L52" s="10"/>
      <c r="M52" s="10"/>
      <c r="N52" s="10"/>
      <c r="O52" s="10"/>
      <c r="P52" s="10">
        <f>'Budget formulation'!$F52</f>
        <v>1000</v>
      </c>
      <c r="Q52" s="10">
        <f t="shared" si="1"/>
        <v>2000</v>
      </c>
      <c r="R52" s="10"/>
    </row>
    <row r="53" spans="1:18">
      <c r="A53" t="s">
        <v>51</v>
      </c>
      <c r="C53" s="4" t="s">
        <v>53</v>
      </c>
      <c r="D53" s="4" t="s">
        <v>19</v>
      </c>
      <c r="E53" s="10">
        <f>'Budget formulation'!$F53</f>
        <v>100</v>
      </c>
      <c r="F53" s="10">
        <f>'Budget formulation'!$F53</f>
        <v>100</v>
      </c>
      <c r="G53" s="10">
        <f>'Budget formulation'!$F53</f>
        <v>100</v>
      </c>
      <c r="H53" s="10">
        <f>'Budget formulation'!$F53</f>
        <v>100</v>
      </c>
      <c r="I53" s="10">
        <f>'Budget formulation'!$F53</f>
        <v>100</v>
      </c>
      <c r="J53" s="10">
        <f>'Budget formulation'!$F53</f>
        <v>100</v>
      </c>
      <c r="K53" s="10">
        <f>'Budget formulation'!$F53</f>
        <v>100</v>
      </c>
      <c r="L53" s="10">
        <f>'Budget formulation'!$F53</f>
        <v>100</v>
      </c>
      <c r="M53" s="10">
        <f>'Budget formulation'!$F53</f>
        <v>100</v>
      </c>
      <c r="N53" s="10">
        <f>'Budget formulation'!$F53</f>
        <v>100</v>
      </c>
      <c r="O53" s="10">
        <f>'Budget formulation'!$F53</f>
        <v>100</v>
      </c>
      <c r="P53" s="10">
        <f>'Budget formulation'!$F53</f>
        <v>100</v>
      </c>
      <c r="Q53" s="10">
        <f t="shared" si="1"/>
        <v>1200</v>
      </c>
      <c r="R53" s="10"/>
    </row>
    <row r="54" spans="1:18"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</row>
    <row r="55" spans="1:18">
      <c r="B55" s="2" t="s">
        <v>70</v>
      </c>
      <c r="C55" s="2"/>
      <c r="D55" s="40" t="s">
        <v>197</v>
      </c>
      <c r="E55" s="10">
        <f>SUM(E11:E54)</f>
        <v>8124.666666666667</v>
      </c>
      <c r="F55" s="10">
        <f>SUM(F11:F54)</f>
        <v>11624.666666666666</v>
      </c>
      <c r="G55" s="10">
        <f>SUM(G11:G54)</f>
        <v>8874.6666666666661</v>
      </c>
      <c r="H55" s="10">
        <f>SUM(H11:H54)</f>
        <v>10356.666666666666</v>
      </c>
      <c r="I55" s="10">
        <f>SUM(I11:I54)</f>
        <v>10724.666666666666</v>
      </c>
      <c r="J55" s="10">
        <f>SUM(J11:J54)</f>
        <v>15924.666666666666</v>
      </c>
      <c r="K55" s="10">
        <f>SUM(K11:K54)</f>
        <v>11376.666666666666</v>
      </c>
      <c r="L55" s="10">
        <f>SUM(L11:L54)</f>
        <v>9224.6666666666661</v>
      </c>
      <c r="M55" s="10">
        <f>SUM(M11:M54)</f>
        <v>9626.6666666666661</v>
      </c>
      <c r="N55" s="10">
        <f>SUM(N11:N54)</f>
        <v>9124.6666666666661</v>
      </c>
      <c r="O55" s="10">
        <f>SUM(O11:O54)</f>
        <v>10724.666666666666</v>
      </c>
      <c r="P55" s="10">
        <f>SUM(P11:P54)</f>
        <v>12776.666666666666</v>
      </c>
      <c r="Q55" s="10">
        <f>SUM(Q11:Q54)</f>
        <v>128484</v>
      </c>
    </row>
    <row r="56" spans="1:18">
      <c r="D56" t="s">
        <v>196</v>
      </c>
      <c r="E56" s="10">
        <f>$Q55/12</f>
        <v>10707</v>
      </c>
      <c r="F56" s="10">
        <f t="shared" ref="F56:P56" si="2">$Q55/12</f>
        <v>10707</v>
      </c>
      <c r="G56" s="10">
        <f t="shared" si="2"/>
        <v>10707</v>
      </c>
      <c r="H56" s="10">
        <f t="shared" si="2"/>
        <v>10707</v>
      </c>
      <c r="I56" s="10">
        <f t="shared" si="2"/>
        <v>10707</v>
      </c>
      <c r="J56" s="10">
        <f t="shared" si="2"/>
        <v>10707</v>
      </c>
      <c r="K56" s="10">
        <f t="shared" si="2"/>
        <v>10707</v>
      </c>
      <c r="L56" s="10">
        <f t="shared" si="2"/>
        <v>10707</v>
      </c>
      <c r="M56" s="10">
        <f t="shared" si="2"/>
        <v>10707</v>
      </c>
      <c r="N56" s="10">
        <f t="shared" si="2"/>
        <v>10707</v>
      </c>
      <c r="O56" s="10">
        <f t="shared" si="2"/>
        <v>10707</v>
      </c>
      <c r="P56" s="10">
        <f t="shared" si="2"/>
        <v>10707</v>
      </c>
    </row>
    <row r="57" spans="1:18"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</row>
    <row r="58" spans="1:18">
      <c r="D58" t="s">
        <v>198</v>
      </c>
      <c r="E58" s="10">
        <f>E8-E55</f>
        <v>1875.333333333333</v>
      </c>
      <c r="F58" s="10">
        <f>F8-F55</f>
        <v>-1624.6666666666661</v>
      </c>
      <c r="G58" s="10">
        <f>G8-G55</f>
        <v>1125.3333333333339</v>
      </c>
      <c r="H58" s="10">
        <f>H8-H55</f>
        <v>-356.66666666666606</v>
      </c>
      <c r="I58" s="10">
        <f>I8-I55</f>
        <v>4275.3333333333339</v>
      </c>
      <c r="J58" s="10">
        <f>J8-J55</f>
        <v>-5924.6666666666661</v>
      </c>
      <c r="K58" s="10">
        <f>K8-K55</f>
        <v>-1376.6666666666661</v>
      </c>
      <c r="L58" s="10">
        <f>L8-L55</f>
        <v>775.33333333333394</v>
      </c>
      <c r="M58" s="10">
        <f>M8-M55</f>
        <v>373.33333333333394</v>
      </c>
      <c r="N58" s="10">
        <f>N8-N55</f>
        <v>875.33333333333394</v>
      </c>
      <c r="O58" s="10">
        <f>O8-O55</f>
        <v>4275.3333333333339</v>
      </c>
      <c r="P58" s="10">
        <f>P8-P55</f>
        <v>-2776.6666666666661</v>
      </c>
      <c r="Q58" s="10"/>
    </row>
    <row r="59" spans="1:18"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</row>
    <row r="60" spans="1:18"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</row>
    <row r="61" spans="1:18"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</row>
    <row r="62" spans="1:18"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</row>
    <row r="63" spans="1:18"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</row>
    <row r="64" spans="1:18"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</row>
    <row r="65" spans="5:17"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</row>
    <row r="66" spans="5:17"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</row>
    <row r="67" spans="5:17"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</row>
    <row r="68" spans="5:17"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</row>
  </sheetData>
  <phoneticPr fontId="8" type="noConversion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Q55"/>
  <sheetViews>
    <sheetView workbookViewId="0">
      <selection activeCell="A49" sqref="A49:XFD49"/>
    </sheetView>
  </sheetViews>
  <sheetFormatPr baseColWidth="10" defaultRowHeight="13"/>
  <cols>
    <col min="1" max="1" width="13.5" bestFit="1" customWidth="1"/>
    <col min="2" max="2" width="5.1640625" customWidth="1"/>
    <col min="3" max="3" width="28.6640625" bestFit="1" customWidth="1"/>
  </cols>
  <sheetData>
    <row r="2" spans="1:17" ht="42">
      <c r="A2" t="s">
        <v>78</v>
      </c>
      <c r="B2" s="3" t="s">
        <v>96</v>
      </c>
      <c r="C2" s="3"/>
      <c r="D2" s="2" t="s">
        <v>83</v>
      </c>
      <c r="E2" s="2" t="s">
        <v>84</v>
      </c>
      <c r="F2" s="2" t="s">
        <v>85</v>
      </c>
      <c r="G2" s="2" t="s">
        <v>86</v>
      </c>
      <c r="H2" s="2" t="s">
        <v>87</v>
      </c>
      <c r="I2" s="2" t="s">
        <v>88</v>
      </c>
      <c r="J2" s="2" t="s">
        <v>89</v>
      </c>
      <c r="K2" s="2" t="s">
        <v>90</v>
      </c>
      <c r="L2" s="2" t="s">
        <v>91</v>
      </c>
      <c r="M2" s="2" t="s">
        <v>92</v>
      </c>
      <c r="N2" s="2" t="s">
        <v>93</v>
      </c>
      <c r="O2" s="2" t="s">
        <v>94</v>
      </c>
      <c r="P2" s="17" t="s">
        <v>95</v>
      </c>
      <c r="Q2" s="17" t="s">
        <v>97</v>
      </c>
    </row>
    <row r="3" spans="1:17">
      <c r="C3" s="4"/>
    </row>
    <row r="4" spans="1:17">
      <c r="B4" t="s">
        <v>66</v>
      </c>
      <c r="C4" s="4"/>
    </row>
    <row r="5" spans="1:17">
      <c r="A5" t="s">
        <v>66</v>
      </c>
      <c r="C5" s="4" t="s">
        <v>79</v>
      </c>
      <c r="D5">
        <f>January!$H7</f>
        <v>0</v>
      </c>
      <c r="E5">
        <f>February!$H7</f>
        <v>0</v>
      </c>
      <c r="F5">
        <f>March!$H7</f>
        <v>0</v>
      </c>
      <c r="G5">
        <f>April!$H7</f>
        <v>0</v>
      </c>
      <c r="H5">
        <f>May!$H7</f>
        <v>0</v>
      </c>
      <c r="I5">
        <f>June!$H7</f>
        <v>0</v>
      </c>
      <c r="J5">
        <f>July!$H7</f>
        <v>0</v>
      </c>
      <c r="K5">
        <f>August!$H7</f>
        <v>0</v>
      </c>
      <c r="L5">
        <f>September!$H7</f>
        <v>0</v>
      </c>
      <c r="M5">
        <f>October!$H7</f>
        <v>0</v>
      </c>
      <c r="N5">
        <f>November!$H7</f>
        <v>0</v>
      </c>
      <c r="O5">
        <f>December!$H7</f>
        <v>0</v>
      </c>
      <c r="P5">
        <f>SUM(D5:O5)</f>
        <v>0</v>
      </c>
      <c r="Q5" s="10">
        <f>'Budget formulation'!I5</f>
        <v>78000</v>
      </c>
    </row>
    <row r="6" spans="1:17">
      <c r="A6" t="s">
        <v>66</v>
      </c>
      <c r="C6" s="4" t="s">
        <v>80</v>
      </c>
      <c r="D6">
        <f>January!$H8</f>
        <v>0</v>
      </c>
      <c r="E6">
        <f>February!$H8</f>
        <v>0</v>
      </c>
      <c r="F6">
        <f>March!$H8</f>
        <v>0</v>
      </c>
      <c r="G6">
        <f>April!$H8</f>
        <v>0</v>
      </c>
      <c r="H6">
        <f>May!$H8</f>
        <v>0</v>
      </c>
      <c r="I6">
        <f>June!$H8</f>
        <v>0</v>
      </c>
      <c r="J6">
        <f>July!$H8</f>
        <v>0</v>
      </c>
      <c r="K6">
        <f>August!$H8</f>
        <v>0</v>
      </c>
      <c r="L6">
        <f>September!$H8</f>
        <v>0</v>
      </c>
      <c r="M6">
        <f>October!$H8</f>
        <v>0</v>
      </c>
      <c r="N6">
        <f>November!$H8</f>
        <v>0</v>
      </c>
      <c r="O6">
        <f>December!$H8</f>
        <v>0</v>
      </c>
      <c r="P6">
        <f t="shared" ref="P6:P7" si="0">SUM(D6:O6)</f>
        <v>0</v>
      </c>
      <c r="Q6" s="10">
        <f>'Budget formulation'!I6</f>
        <v>52000</v>
      </c>
    </row>
    <row r="7" spans="1:17">
      <c r="A7" t="s">
        <v>66</v>
      </c>
      <c r="C7" s="4" t="s">
        <v>67</v>
      </c>
      <c r="D7">
        <f>January!$H9</f>
        <v>0</v>
      </c>
      <c r="E7">
        <f>February!$H9</f>
        <v>0</v>
      </c>
      <c r="F7">
        <f>March!$H9</f>
        <v>0</v>
      </c>
      <c r="G7">
        <f>April!$H9</f>
        <v>0</v>
      </c>
      <c r="H7">
        <f>May!$H9</f>
        <v>0</v>
      </c>
      <c r="I7">
        <f>June!$H9</f>
        <v>0</v>
      </c>
      <c r="J7">
        <f>July!$H9</f>
        <v>0</v>
      </c>
      <c r="K7">
        <f>August!$H9</f>
        <v>0</v>
      </c>
      <c r="L7">
        <f>September!$H9</f>
        <v>0</v>
      </c>
      <c r="M7">
        <f>October!$H9</f>
        <v>0</v>
      </c>
      <c r="N7">
        <f>November!$H9</f>
        <v>0</v>
      </c>
      <c r="O7">
        <f>December!$H9</f>
        <v>0</v>
      </c>
      <c r="P7">
        <f t="shared" si="0"/>
        <v>0</v>
      </c>
      <c r="Q7" s="10">
        <f>'Budget formulation'!I7</f>
        <v>0</v>
      </c>
    </row>
    <row r="8" spans="1:17">
      <c r="B8" s="2" t="s">
        <v>68</v>
      </c>
      <c r="C8" s="4"/>
      <c r="D8" s="2">
        <f t="shared" ref="D8:Q8" si="1">SUM(D5:D7)</f>
        <v>0</v>
      </c>
      <c r="E8" s="2">
        <f t="shared" si="1"/>
        <v>0</v>
      </c>
      <c r="F8" s="2">
        <f t="shared" si="1"/>
        <v>0</v>
      </c>
      <c r="G8" s="2">
        <f t="shared" si="1"/>
        <v>0</v>
      </c>
      <c r="H8" s="2">
        <f t="shared" si="1"/>
        <v>0</v>
      </c>
      <c r="I8" s="2">
        <f t="shared" si="1"/>
        <v>0</v>
      </c>
      <c r="J8" s="2">
        <f t="shared" si="1"/>
        <v>0</v>
      </c>
      <c r="K8" s="2">
        <f t="shared" si="1"/>
        <v>0</v>
      </c>
      <c r="L8" s="2">
        <f t="shared" si="1"/>
        <v>0</v>
      </c>
      <c r="M8" s="2">
        <f t="shared" si="1"/>
        <v>0</v>
      </c>
      <c r="N8" s="2">
        <f t="shared" si="1"/>
        <v>0</v>
      </c>
      <c r="O8" s="2">
        <f t="shared" si="1"/>
        <v>0</v>
      </c>
      <c r="P8" s="2">
        <f t="shared" si="1"/>
        <v>0</v>
      </c>
      <c r="Q8" s="14">
        <f t="shared" si="1"/>
        <v>130000</v>
      </c>
    </row>
    <row r="9" spans="1:17">
      <c r="C9" s="4"/>
    </row>
    <row r="10" spans="1:17">
      <c r="B10" t="s">
        <v>42</v>
      </c>
      <c r="C10" s="4"/>
    </row>
    <row r="11" spans="1:17">
      <c r="A11" t="s">
        <v>42</v>
      </c>
      <c r="C11" s="4" t="s">
        <v>41</v>
      </c>
      <c r="D11">
        <f>January!$H14</f>
        <v>0</v>
      </c>
      <c r="E11">
        <f>February!$H14</f>
        <v>0</v>
      </c>
      <c r="F11">
        <f>March!$H14</f>
        <v>0</v>
      </c>
      <c r="G11">
        <f>April!$H14</f>
        <v>0</v>
      </c>
      <c r="H11">
        <f>May!$H14</f>
        <v>0</v>
      </c>
      <c r="I11">
        <f>June!$H14</f>
        <v>0</v>
      </c>
      <c r="J11">
        <f>July!$H14</f>
        <v>0</v>
      </c>
      <c r="K11">
        <f>August!$H14</f>
        <v>0</v>
      </c>
      <c r="L11">
        <f>September!$H14</f>
        <v>0</v>
      </c>
      <c r="M11">
        <f>October!$H14</f>
        <v>0</v>
      </c>
      <c r="N11">
        <f>November!$H14</f>
        <v>0</v>
      </c>
      <c r="O11">
        <f>December!$H14</f>
        <v>0</v>
      </c>
      <c r="P11">
        <f t="shared" ref="P11:P13" si="2">SUM(D11:O11)</f>
        <v>0</v>
      </c>
      <c r="Q11" s="10">
        <f>'Budget formulation'!I11</f>
        <v>39000</v>
      </c>
    </row>
    <row r="12" spans="1:17">
      <c r="A12" t="s">
        <v>42</v>
      </c>
      <c r="C12" s="4" t="s">
        <v>43</v>
      </c>
      <c r="D12">
        <f>January!$H15</f>
        <v>0</v>
      </c>
      <c r="E12">
        <f>February!$H15</f>
        <v>0</v>
      </c>
      <c r="F12">
        <f>March!$H15</f>
        <v>0</v>
      </c>
      <c r="G12">
        <f>April!$H15</f>
        <v>0</v>
      </c>
      <c r="H12">
        <f>May!$H15</f>
        <v>0</v>
      </c>
      <c r="I12">
        <f>June!$H15</f>
        <v>0</v>
      </c>
      <c r="J12">
        <f>July!$H15</f>
        <v>0</v>
      </c>
      <c r="K12">
        <f>August!$H15</f>
        <v>0</v>
      </c>
      <c r="L12">
        <f>September!$H15</f>
        <v>0</v>
      </c>
      <c r="M12">
        <f>October!$H15</f>
        <v>0</v>
      </c>
      <c r="N12">
        <f>November!$H15</f>
        <v>0</v>
      </c>
      <c r="O12">
        <f>December!$H15</f>
        <v>0</v>
      </c>
      <c r="P12">
        <f t="shared" si="2"/>
        <v>0</v>
      </c>
      <c r="Q12" s="10">
        <f>'Budget formulation'!I12</f>
        <v>4000</v>
      </c>
    </row>
    <row r="13" spans="1:17">
      <c r="A13" t="s">
        <v>42</v>
      </c>
      <c r="C13" s="4" t="s">
        <v>46</v>
      </c>
      <c r="D13">
        <f>January!$H16</f>
        <v>0</v>
      </c>
      <c r="E13">
        <f>February!$H16</f>
        <v>0</v>
      </c>
      <c r="F13">
        <f>March!$H16</f>
        <v>0</v>
      </c>
      <c r="G13">
        <f>April!$H16</f>
        <v>0</v>
      </c>
      <c r="H13">
        <f>May!$H16</f>
        <v>0</v>
      </c>
      <c r="I13">
        <f>June!$H16</f>
        <v>0</v>
      </c>
      <c r="J13">
        <f>July!$H16</f>
        <v>0</v>
      </c>
      <c r="K13">
        <f>August!$H16</f>
        <v>0</v>
      </c>
      <c r="L13">
        <f>September!$H16</f>
        <v>0</v>
      </c>
      <c r="M13">
        <f>October!$H16</f>
        <v>0</v>
      </c>
      <c r="N13">
        <f>November!$H16</f>
        <v>0</v>
      </c>
      <c r="O13">
        <f>December!$H16</f>
        <v>0</v>
      </c>
      <c r="P13">
        <f t="shared" si="2"/>
        <v>0</v>
      </c>
      <c r="Q13" s="10">
        <f>'Budget formulation'!I13</f>
        <v>1500</v>
      </c>
    </row>
    <row r="14" spans="1:17">
      <c r="B14" t="s">
        <v>44</v>
      </c>
      <c r="C14" s="4"/>
    </row>
    <row r="15" spans="1:17">
      <c r="A15" t="s">
        <v>44</v>
      </c>
      <c r="C15" s="4" t="s">
        <v>0</v>
      </c>
      <c r="D15">
        <f>January!$H18</f>
        <v>0</v>
      </c>
      <c r="E15">
        <f>February!$H18</f>
        <v>0</v>
      </c>
      <c r="F15">
        <f>March!$H18</f>
        <v>0</v>
      </c>
      <c r="G15">
        <f>April!$H18</f>
        <v>0</v>
      </c>
      <c r="H15">
        <f>May!$H18</f>
        <v>0</v>
      </c>
      <c r="I15">
        <f>June!$H18</f>
        <v>0</v>
      </c>
      <c r="J15">
        <f>July!$H18</f>
        <v>0</v>
      </c>
      <c r="K15">
        <f>August!$H18</f>
        <v>0</v>
      </c>
      <c r="L15">
        <f>September!$H18</f>
        <v>0</v>
      </c>
      <c r="M15">
        <f>October!$H18</f>
        <v>0</v>
      </c>
      <c r="N15">
        <f>November!$H18</f>
        <v>0</v>
      </c>
      <c r="O15">
        <f>December!$H18</f>
        <v>0</v>
      </c>
      <c r="P15">
        <f t="shared" ref="P15:P20" si="3">SUM(D15:O15)</f>
        <v>0</v>
      </c>
      <c r="Q15" s="10">
        <f>'Budget formulation'!I15</f>
        <v>3000</v>
      </c>
    </row>
    <row r="16" spans="1:17">
      <c r="A16" t="s">
        <v>44</v>
      </c>
      <c r="C16" s="4" t="s">
        <v>1</v>
      </c>
      <c r="D16">
        <f>January!$H19</f>
        <v>0</v>
      </c>
      <c r="E16">
        <f>February!$H19</f>
        <v>0</v>
      </c>
      <c r="F16">
        <f>March!$H19</f>
        <v>0</v>
      </c>
      <c r="G16">
        <f>April!$H19</f>
        <v>0</v>
      </c>
      <c r="H16">
        <f>May!$H19</f>
        <v>0</v>
      </c>
      <c r="I16">
        <f>June!$H19</f>
        <v>0</v>
      </c>
      <c r="J16">
        <f>July!$H19</f>
        <v>0</v>
      </c>
      <c r="K16">
        <f>August!$H19</f>
        <v>0</v>
      </c>
      <c r="L16">
        <f>September!$H19</f>
        <v>0</v>
      </c>
      <c r="M16">
        <f>October!$H19</f>
        <v>0</v>
      </c>
      <c r="N16">
        <f>November!$H19</f>
        <v>0</v>
      </c>
      <c r="O16">
        <f>December!$H19</f>
        <v>0</v>
      </c>
      <c r="P16">
        <f t="shared" si="3"/>
        <v>0</v>
      </c>
      <c r="Q16" s="10">
        <f>'Budget formulation'!I16</f>
        <v>1000</v>
      </c>
    </row>
    <row r="17" spans="1:17">
      <c r="A17" t="s">
        <v>44</v>
      </c>
      <c r="C17" s="4" t="s">
        <v>2</v>
      </c>
      <c r="D17">
        <f>January!$H20</f>
        <v>0</v>
      </c>
      <c r="E17">
        <f>February!$H20</f>
        <v>0</v>
      </c>
      <c r="F17">
        <f>March!$H20</f>
        <v>0</v>
      </c>
      <c r="G17">
        <f>April!$H20</f>
        <v>0</v>
      </c>
      <c r="H17">
        <f>May!$H20</f>
        <v>0</v>
      </c>
      <c r="I17">
        <f>June!$H20</f>
        <v>0</v>
      </c>
      <c r="J17">
        <f>July!$H20</f>
        <v>0</v>
      </c>
      <c r="K17">
        <f>August!$H20</f>
        <v>0</v>
      </c>
      <c r="L17">
        <f>September!$H20</f>
        <v>0</v>
      </c>
      <c r="M17">
        <f>October!$H20</f>
        <v>0</v>
      </c>
      <c r="N17">
        <f>November!$H20</f>
        <v>0</v>
      </c>
      <c r="O17">
        <f>December!$H20</f>
        <v>0</v>
      </c>
      <c r="P17">
        <f t="shared" si="3"/>
        <v>0</v>
      </c>
      <c r="Q17" s="10">
        <f>'Budget formulation'!I17</f>
        <v>1000</v>
      </c>
    </row>
    <row r="18" spans="1:17">
      <c r="A18" t="s">
        <v>44</v>
      </c>
      <c r="C18" s="4" t="s">
        <v>3</v>
      </c>
      <c r="D18">
        <f>January!$H21</f>
        <v>0</v>
      </c>
      <c r="E18">
        <f>February!$H21</f>
        <v>0</v>
      </c>
      <c r="F18">
        <f>March!$H21</f>
        <v>0</v>
      </c>
      <c r="G18">
        <f>April!$H21</f>
        <v>0</v>
      </c>
      <c r="H18">
        <f>May!$H21</f>
        <v>0</v>
      </c>
      <c r="I18">
        <f>June!$H21</f>
        <v>0</v>
      </c>
      <c r="J18">
        <f>July!$H21</f>
        <v>0</v>
      </c>
      <c r="K18">
        <f>August!$H21</f>
        <v>0</v>
      </c>
      <c r="L18">
        <f>September!$H21</f>
        <v>0</v>
      </c>
      <c r="M18">
        <f>October!$H21</f>
        <v>0</v>
      </c>
      <c r="N18">
        <f>November!$H21</f>
        <v>0</v>
      </c>
      <c r="O18">
        <f>December!$H21</f>
        <v>0</v>
      </c>
      <c r="P18">
        <f t="shared" si="3"/>
        <v>0</v>
      </c>
      <c r="Q18" s="10">
        <f>'Budget formulation'!I18</f>
        <v>1080</v>
      </c>
    </row>
    <row r="19" spans="1:17">
      <c r="A19" t="s">
        <v>44</v>
      </c>
      <c r="C19" s="4" t="s">
        <v>4</v>
      </c>
      <c r="D19">
        <f>January!$H22</f>
        <v>0</v>
      </c>
      <c r="E19">
        <f>February!$H22</f>
        <v>0</v>
      </c>
      <c r="F19">
        <f>March!$H22</f>
        <v>0</v>
      </c>
      <c r="G19">
        <f>April!$H22</f>
        <v>0</v>
      </c>
      <c r="H19">
        <f>May!$H22</f>
        <v>0</v>
      </c>
      <c r="I19">
        <f>June!$H22</f>
        <v>0</v>
      </c>
      <c r="J19">
        <f>July!$H22</f>
        <v>0</v>
      </c>
      <c r="K19">
        <f>August!$H22</f>
        <v>0</v>
      </c>
      <c r="L19">
        <f>September!$H22</f>
        <v>0</v>
      </c>
      <c r="M19">
        <f>October!$H22</f>
        <v>0</v>
      </c>
      <c r="N19">
        <f>November!$H22</f>
        <v>0</v>
      </c>
      <c r="O19">
        <f>December!$H22</f>
        <v>0</v>
      </c>
      <c r="P19">
        <f t="shared" si="3"/>
        <v>0</v>
      </c>
      <c r="Q19" s="10">
        <f>'Budget formulation'!I19</f>
        <v>1440</v>
      </c>
    </row>
    <row r="20" spans="1:17">
      <c r="A20" t="s">
        <v>44</v>
      </c>
      <c r="C20" s="4" t="s">
        <v>5</v>
      </c>
      <c r="D20">
        <f>January!$H23</f>
        <v>0</v>
      </c>
      <c r="E20">
        <f>February!$H23</f>
        <v>0</v>
      </c>
      <c r="F20">
        <f>March!$H23</f>
        <v>0</v>
      </c>
      <c r="G20">
        <f>April!$H23</f>
        <v>0</v>
      </c>
      <c r="H20">
        <f>May!$H23</f>
        <v>0</v>
      </c>
      <c r="I20">
        <f>June!$H23</f>
        <v>0</v>
      </c>
      <c r="J20">
        <f>July!$H23</f>
        <v>0</v>
      </c>
      <c r="K20">
        <f>August!$H23</f>
        <v>0</v>
      </c>
      <c r="L20">
        <f>September!$H23</f>
        <v>0</v>
      </c>
      <c r="M20">
        <f>October!$H23</f>
        <v>0</v>
      </c>
      <c r="N20">
        <f>November!$H23</f>
        <v>0</v>
      </c>
      <c r="O20">
        <f>December!$H23</f>
        <v>0</v>
      </c>
      <c r="P20">
        <f t="shared" si="3"/>
        <v>0</v>
      </c>
      <c r="Q20" s="10">
        <f>'Budget formulation'!I20</f>
        <v>2000</v>
      </c>
    </row>
    <row r="21" spans="1:17">
      <c r="B21" t="s">
        <v>9</v>
      </c>
      <c r="C21" s="4"/>
      <c r="Q21" s="10">
        <f>'Budget formulation'!I21</f>
        <v>0</v>
      </c>
    </row>
    <row r="22" spans="1:17">
      <c r="A22" t="s">
        <v>9</v>
      </c>
      <c r="C22" s="4" t="s">
        <v>6</v>
      </c>
      <c r="D22">
        <f>January!$H25</f>
        <v>0</v>
      </c>
      <c r="E22">
        <f>February!$H25</f>
        <v>0</v>
      </c>
      <c r="F22">
        <f>March!$H25</f>
        <v>0</v>
      </c>
      <c r="G22">
        <f>April!$H25</f>
        <v>0</v>
      </c>
      <c r="H22">
        <f>May!$H25</f>
        <v>0</v>
      </c>
      <c r="I22">
        <f>June!$H25</f>
        <v>0</v>
      </c>
      <c r="J22">
        <f>July!$H25</f>
        <v>0</v>
      </c>
      <c r="K22">
        <f>August!$H25</f>
        <v>0</v>
      </c>
      <c r="L22">
        <f>September!$H25</f>
        <v>0</v>
      </c>
      <c r="M22">
        <f>October!$H25</f>
        <v>0</v>
      </c>
      <c r="N22">
        <f>November!$H25</f>
        <v>0</v>
      </c>
      <c r="O22">
        <f>December!$H25</f>
        <v>0</v>
      </c>
      <c r="P22">
        <f t="shared" ref="P22:P26" si="4">SUM(D22:O22)</f>
        <v>0</v>
      </c>
      <c r="Q22" s="10">
        <f>'Budget formulation'!I22</f>
        <v>1560</v>
      </c>
    </row>
    <row r="23" spans="1:17">
      <c r="A23" t="s">
        <v>9</v>
      </c>
      <c r="C23" s="4" t="s">
        <v>7</v>
      </c>
      <c r="D23">
        <f>January!$H26</f>
        <v>0</v>
      </c>
      <c r="E23">
        <f>February!$H26</f>
        <v>0</v>
      </c>
      <c r="F23">
        <f>March!$H26</f>
        <v>0</v>
      </c>
      <c r="G23">
        <f>April!$H26</f>
        <v>0</v>
      </c>
      <c r="H23">
        <f>May!$H26</f>
        <v>0</v>
      </c>
      <c r="I23">
        <f>June!$H26</f>
        <v>0</v>
      </c>
      <c r="J23">
        <f>July!$H26</f>
        <v>0</v>
      </c>
      <c r="K23">
        <f>August!$H26</f>
        <v>0</v>
      </c>
      <c r="L23">
        <f>September!$H26</f>
        <v>0</v>
      </c>
      <c r="M23">
        <f>October!$H26</f>
        <v>0</v>
      </c>
      <c r="N23">
        <f>November!$H26</f>
        <v>0</v>
      </c>
      <c r="O23">
        <f>December!$H26</f>
        <v>0</v>
      </c>
      <c r="P23">
        <f t="shared" si="4"/>
        <v>0</v>
      </c>
      <c r="Q23" s="10">
        <f>'Budget formulation'!I23</f>
        <v>2600</v>
      </c>
    </row>
    <row r="24" spans="1:17">
      <c r="A24" t="s">
        <v>9</v>
      </c>
      <c r="C24" s="4" t="s">
        <v>8</v>
      </c>
      <c r="D24">
        <f>January!$H27</f>
        <v>0</v>
      </c>
      <c r="E24">
        <f>February!$H27</f>
        <v>0</v>
      </c>
      <c r="F24">
        <f>March!$H27</f>
        <v>0</v>
      </c>
      <c r="G24">
        <f>April!$H27</f>
        <v>0</v>
      </c>
      <c r="H24">
        <f>May!$H27</f>
        <v>0</v>
      </c>
      <c r="I24">
        <f>June!$H27</f>
        <v>0</v>
      </c>
      <c r="J24">
        <f>July!$H27</f>
        <v>0</v>
      </c>
      <c r="K24">
        <f>August!$H27</f>
        <v>0</v>
      </c>
      <c r="L24">
        <f>September!$H27</f>
        <v>0</v>
      </c>
      <c r="M24">
        <f>October!$H27</f>
        <v>0</v>
      </c>
      <c r="N24">
        <f>November!$H27</f>
        <v>0</v>
      </c>
      <c r="O24">
        <f>December!$H27</f>
        <v>0</v>
      </c>
      <c r="P24">
        <f t="shared" si="4"/>
        <v>0</v>
      </c>
      <c r="Q24" s="10">
        <f>'Budget formulation'!I24</f>
        <v>624</v>
      </c>
    </row>
    <row r="25" spans="1:17">
      <c r="A25" t="s">
        <v>9</v>
      </c>
      <c r="C25" s="4" t="s">
        <v>10</v>
      </c>
      <c r="D25">
        <f>January!$H28</f>
        <v>0</v>
      </c>
      <c r="E25">
        <f>February!$H28</f>
        <v>0</v>
      </c>
      <c r="F25">
        <f>March!$H28</f>
        <v>0</v>
      </c>
      <c r="G25">
        <f>April!$H28</f>
        <v>0</v>
      </c>
      <c r="H25">
        <f>May!$H28</f>
        <v>0</v>
      </c>
      <c r="I25">
        <f>June!$H28</f>
        <v>0</v>
      </c>
      <c r="J25">
        <f>July!$H28</f>
        <v>0</v>
      </c>
      <c r="K25">
        <f>August!$H28</f>
        <v>0</v>
      </c>
      <c r="L25">
        <f>September!$H28</f>
        <v>0</v>
      </c>
      <c r="M25">
        <f>October!$H28</f>
        <v>0</v>
      </c>
      <c r="N25">
        <f>November!$H28</f>
        <v>0</v>
      </c>
      <c r="O25">
        <f>December!$H28</f>
        <v>0</v>
      </c>
      <c r="P25">
        <f t="shared" si="4"/>
        <v>0</v>
      </c>
      <c r="Q25" s="10">
        <f>'Budget formulation'!I25</f>
        <v>15600</v>
      </c>
    </row>
    <row r="26" spans="1:17">
      <c r="A26" t="s">
        <v>9</v>
      </c>
      <c r="C26" s="4" t="s">
        <v>11</v>
      </c>
      <c r="D26">
        <f>January!$H29</f>
        <v>0</v>
      </c>
      <c r="E26">
        <f>February!$H29</f>
        <v>0</v>
      </c>
      <c r="F26">
        <f>March!$H29</f>
        <v>0</v>
      </c>
      <c r="G26">
        <f>April!$H29</f>
        <v>0</v>
      </c>
      <c r="H26">
        <f>May!$H29</f>
        <v>0</v>
      </c>
      <c r="I26">
        <f>June!$H29</f>
        <v>0</v>
      </c>
      <c r="J26">
        <f>July!$H29</f>
        <v>0</v>
      </c>
      <c r="K26">
        <f>August!$H29</f>
        <v>0</v>
      </c>
      <c r="L26">
        <f>September!$H29</f>
        <v>0</v>
      </c>
      <c r="M26">
        <f>October!$H29</f>
        <v>0</v>
      </c>
      <c r="N26">
        <f>November!$H29</f>
        <v>0</v>
      </c>
      <c r="O26">
        <f>December!$H29</f>
        <v>0</v>
      </c>
      <c r="P26">
        <f t="shared" si="4"/>
        <v>0</v>
      </c>
      <c r="Q26" s="10">
        <f>'Budget formulation'!I26</f>
        <v>2600</v>
      </c>
    </row>
    <row r="27" spans="1:17">
      <c r="B27" t="s">
        <v>12</v>
      </c>
      <c r="C27" s="4"/>
    </row>
    <row r="28" spans="1:17">
      <c r="A28" t="s">
        <v>12</v>
      </c>
      <c r="C28" s="4" t="s">
        <v>13</v>
      </c>
      <c r="D28">
        <f>January!$H31</f>
        <v>0</v>
      </c>
      <c r="E28">
        <f>February!$H31</f>
        <v>0</v>
      </c>
      <c r="F28">
        <f>March!$H31</f>
        <v>0</v>
      </c>
      <c r="G28">
        <f>April!$H31</f>
        <v>0</v>
      </c>
      <c r="H28">
        <f>May!$H31</f>
        <v>0</v>
      </c>
      <c r="I28">
        <f>June!$H31</f>
        <v>0</v>
      </c>
      <c r="J28">
        <f>July!$H31</f>
        <v>0</v>
      </c>
      <c r="K28">
        <f>August!$H31</f>
        <v>0</v>
      </c>
      <c r="L28">
        <f>September!$H31</f>
        <v>0</v>
      </c>
      <c r="M28">
        <f>October!$H31</f>
        <v>0</v>
      </c>
      <c r="N28">
        <f>November!$H31</f>
        <v>0</v>
      </c>
      <c r="O28">
        <f>December!$H31</f>
        <v>0</v>
      </c>
      <c r="P28">
        <f t="shared" ref="P28:P31" si="5">SUM(D28:O28)</f>
        <v>0</v>
      </c>
      <c r="Q28" s="10">
        <f>'Budget formulation'!I28</f>
        <v>7200</v>
      </c>
    </row>
    <row r="29" spans="1:17">
      <c r="A29" t="s">
        <v>12</v>
      </c>
      <c r="C29" s="4" t="s">
        <v>14</v>
      </c>
      <c r="D29">
        <f>January!$H32</f>
        <v>0</v>
      </c>
      <c r="E29">
        <f>February!$H32</f>
        <v>0</v>
      </c>
      <c r="F29">
        <f>March!$H32</f>
        <v>0</v>
      </c>
      <c r="G29">
        <f>April!$H32</f>
        <v>0</v>
      </c>
      <c r="H29">
        <f>May!$H32</f>
        <v>0</v>
      </c>
      <c r="I29">
        <f>June!$H32</f>
        <v>0</v>
      </c>
      <c r="J29">
        <f>July!$H32</f>
        <v>0</v>
      </c>
      <c r="K29">
        <f>August!$H32</f>
        <v>0</v>
      </c>
      <c r="L29">
        <f>September!$H32</f>
        <v>0</v>
      </c>
      <c r="M29">
        <f>October!$H32</f>
        <v>0</v>
      </c>
      <c r="N29">
        <f>November!$H32</f>
        <v>0</v>
      </c>
      <c r="O29">
        <f>December!$H32</f>
        <v>0</v>
      </c>
      <c r="P29">
        <f t="shared" si="5"/>
        <v>0</v>
      </c>
      <c r="Q29" s="10">
        <f>'Budget formulation'!I29</f>
        <v>720</v>
      </c>
    </row>
    <row r="30" spans="1:17">
      <c r="A30" t="s">
        <v>12</v>
      </c>
      <c r="C30" s="4" t="s">
        <v>15</v>
      </c>
      <c r="D30">
        <f>January!$H33</f>
        <v>0</v>
      </c>
      <c r="E30">
        <f>February!$H33</f>
        <v>0</v>
      </c>
      <c r="F30">
        <f>March!$H33</f>
        <v>0</v>
      </c>
      <c r="G30">
        <f>April!$H33</f>
        <v>0</v>
      </c>
      <c r="H30">
        <f>May!$H33</f>
        <v>0</v>
      </c>
      <c r="I30">
        <f>June!$H33</f>
        <v>0</v>
      </c>
      <c r="J30">
        <f>July!$H33</f>
        <v>0</v>
      </c>
      <c r="K30">
        <f>August!$H33</f>
        <v>0</v>
      </c>
      <c r="L30">
        <f>September!$H33</f>
        <v>0</v>
      </c>
      <c r="M30">
        <f>October!$H33</f>
        <v>0</v>
      </c>
      <c r="N30">
        <f>November!$H33</f>
        <v>0</v>
      </c>
      <c r="O30">
        <f>December!$H33</f>
        <v>0</v>
      </c>
      <c r="P30">
        <f t="shared" si="5"/>
        <v>0</v>
      </c>
      <c r="Q30" s="10">
        <f>'Budget formulation'!I30</f>
        <v>2400</v>
      </c>
    </row>
    <row r="31" spans="1:17">
      <c r="A31" t="s">
        <v>12</v>
      </c>
      <c r="C31" s="4" t="s">
        <v>75</v>
      </c>
      <c r="D31">
        <f>January!$H34</f>
        <v>0</v>
      </c>
      <c r="E31">
        <f>February!$H34</f>
        <v>0</v>
      </c>
      <c r="F31">
        <f>March!$H34</f>
        <v>0</v>
      </c>
      <c r="G31">
        <f>April!$H34</f>
        <v>0</v>
      </c>
      <c r="H31">
        <f>May!$H34</f>
        <v>0</v>
      </c>
      <c r="I31">
        <f>June!$H34</f>
        <v>0</v>
      </c>
      <c r="J31">
        <f>July!$H34</f>
        <v>0</v>
      </c>
      <c r="K31">
        <f>August!$H34</f>
        <v>0</v>
      </c>
      <c r="L31">
        <f>September!$H34</f>
        <v>0</v>
      </c>
      <c r="M31">
        <f>October!$H34</f>
        <v>0</v>
      </c>
      <c r="N31">
        <f>November!$H34</f>
        <v>0</v>
      </c>
      <c r="O31">
        <f>December!$H34</f>
        <v>0</v>
      </c>
      <c r="P31">
        <f t="shared" si="5"/>
        <v>0</v>
      </c>
      <c r="Q31" s="10">
        <f>'Budget formulation'!I31</f>
        <v>1000</v>
      </c>
    </row>
    <row r="32" spans="1:17">
      <c r="B32" t="s">
        <v>22</v>
      </c>
      <c r="C32" s="4"/>
    </row>
    <row r="33" spans="1:17">
      <c r="A33" t="s">
        <v>22</v>
      </c>
      <c r="C33" s="4" t="s">
        <v>23</v>
      </c>
      <c r="D33">
        <f>January!$H36</f>
        <v>0</v>
      </c>
      <c r="E33">
        <f>February!$H36</f>
        <v>0</v>
      </c>
      <c r="F33">
        <f>March!$H36</f>
        <v>0</v>
      </c>
      <c r="G33">
        <f>April!$H36</f>
        <v>0</v>
      </c>
      <c r="H33">
        <f>May!$H36</f>
        <v>0</v>
      </c>
      <c r="I33">
        <f>June!$H36</f>
        <v>0</v>
      </c>
      <c r="J33">
        <f>July!$H36</f>
        <v>0</v>
      </c>
      <c r="K33">
        <f>August!$H36</f>
        <v>0</v>
      </c>
      <c r="L33">
        <f>September!$H36</f>
        <v>0</v>
      </c>
      <c r="M33">
        <f>October!$H36</f>
        <v>0</v>
      </c>
      <c r="N33">
        <f>November!$H36</f>
        <v>0</v>
      </c>
      <c r="O33">
        <f>December!$H36</f>
        <v>0</v>
      </c>
      <c r="P33">
        <f t="shared" ref="P33:P40" si="6">SUM(D33:O33)</f>
        <v>0</v>
      </c>
      <c r="Q33" s="10">
        <f>'Budget formulation'!I33</f>
        <v>1500</v>
      </c>
    </row>
    <row r="34" spans="1:17">
      <c r="A34" t="s">
        <v>22</v>
      </c>
      <c r="C34" s="4" t="s">
        <v>24</v>
      </c>
      <c r="D34">
        <f>January!$H37</f>
        <v>0</v>
      </c>
      <c r="E34">
        <f>February!$H37</f>
        <v>0</v>
      </c>
      <c r="F34">
        <f>March!$H37</f>
        <v>0</v>
      </c>
      <c r="G34">
        <f>April!$H37</f>
        <v>0</v>
      </c>
      <c r="H34">
        <f>May!$H37</f>
        <v>0</v>
      </c>
      <c r="I34">
        <f>June!$H37</f>
        <v>0</v>
      </c>
      <c r="J34">
        <f>July!$H37</f>
        <v>0</v>
      </c>
      <c r="K34">
        <f>August!$H37</f>
        <v>0</v>
      </c>
      <c r="L34">
        <f>September!$H37</f>
        <v>0</v>
      </c>
      <c r="M34">
        <f>October!$H37</f>
        <v>0</v>
      </c>
      <c r="N34">
        <f>November!$H37</f>
        <v>0</v>
      </c>
      <c r="O34">
        <f>December!$H37</f>
        <v>0</v>
      </c>
      <c r="P34">
        <f t="shared" si="6"/>
        <v>0</v>
      </c>
      <c r="Q34" s="10">
        <f>'Budget formulation'!I34</f>
        <v>2400</v>
      </c>
    </row>
    <row r="35" spans="1:17">
      <c r="A35" t="s">
        <v>22</v>
      </c>
      <c r="C35" s="4" t="s">
        <v>25</v>
      </c>
      <c r="D35">
        <f>January!$H38</f>
        <v>0</v>
      </c>
      <c r="E35">
        <f>February!$H38</f>
        <v>0</v>
      </c>
      <c r="F35">
        <f>March!$H38</f>
        <v>0</v>
      </c>
      <c r="G35">
        <f>April!$H38</f>
        <v>0</v>
      </c>
      <c r="H35">
        <f>May!$H38</f>
        <v>0</v>
      </c>
      <c r="I35">
        <f>June!$H38</f>
        <v>0</v>
      </c>
      <c r="J35">
        <f>July!$H38</f>
        <v>0</v>
      </c>
      <c r="K35">
        <f>August!$H38</f>
        <v>0</v>
      </c>
      <c r="L35">
        <f>September!$H38</f>
        <v>0</v>
      </c>
      <c r="M35">
        <f>October!$H38</f>
        <v>0</v>
      </c>
      <c r="N35">
        <f>November!$H38</f>
        <v>0</v>
      </c>
      <c r="O35">
        <f>December!$H38</f>
        <v>0</v>
      </c>
      <c r="P35">
        <f t="shared" si="6"/>
        <v>0</v>
      </c>
      <c r="Q35" s="10">
        <f>'Budget formulation'!I35</f>
        <v>7280</v>
      </c>
    </row>
    <row r="36" spans="1:17">
      <c r="A36" t="s">
        <v>22</v>
      </c>
      <c r="C36" s="4" t="s">
        <v>26</v>
      </c>
      <c r="D36">
        <f>January!$H39</f>
        <v>0</v>
      </c>
      <c r="E36">
        <f>February!$H39</f>
        <v>0</v>
      </c>
      <c r="F36">
        <f>March!$H39</f>
        <v>0</v>
      </c>
      <c r="G36">
        <f>April!$H39</f>
        <v>0</v>
      </c>
      <c r="H36">
        <f>May!$H39</f>
        <v>0</v>
      </c>
      <c r="I36">
        <f>June!$H39</f>
        <v>0</v>
      </c>
      <c r="J36">
        <f>July!$H39</f>
        <v>0</v>
      </c>
      <c r="K36">
        <f>August!$H39</f>
        <v>0</v>
      </c>
      <c r="L36">
        <f>September!$H39</f>
        <v>0</v>
      </c>
      <c r="M36">
        <f>October!$H39</f>
        <v>0</v>
      </c>
      <c r="N36">
        <f>November!$H39</f>
        <v>0</v>
      </c>
      <c r="O36">
        <f>December!$H39</f>
        <v>0</v>
      </c>
      <c r="P36">
        <f t="shared" si="6"/>
        <v>0</v>
      </c>
      <c r="Q36" s="10">
        <f>'Budget formulation'!I36</f>
        <v>2000</v>
      </c>
    </row>
    <row r="37" spans="1:17">
      <c r="A37" t="s">
        <v>22</v>
      </c>
      <c r="C37" s="4" t="s">
        <v>28</v>
      </c>
      <c r="D37">
        <f>January!$H40</f>
        <v>0</v>
      </c>
      <c r="E37">
        <f>February!$H40</f>
        <v>0</v>
      </c>
      <c r="F37">
        <f>March!$H40</f>
        <v>0</v>
      </c>
      <c r="G37">
        <f>April!$H40</f>
        <v>0</v>
      </c>
      <c r="H37">
        <f>May!$H40</f>
        <v>0</v>
      </c>
      <c r="I37">
        <f>June!$H40</f>
        <v>0</v>
      </c>
      <c r="J37">
        <f>July!$H40</f>
        <v>0</v>
      </c>
      <c r="K37">
        <f>August!$H40</f>
        <v>0</v>
      </c>
      <c r="L37">
        <f>September!$H40</f>
        <v>0</v>
      </c>
      <c r="M37">
        <f>October!$H40</f>
        <v>0</v>
      </c>
      <c r="N37">
        <f>November!$H40</f>
        <v>0</v>
      </c>
      <c r="O37">
        <f>December!$H40</f>
        <v>0</v>
      </c>
      <c r="P37">
        <f t="shared" si="6"/>
        <v>0</v>
      </c>
      <c r="Q37" s="10">
        <f>'Budget formulation'!I37</f>
        <v>480</v>
      </c>
    </row>
    <row r="38" spans="1:17">
      <c r="A38" t="s">
        <v>22</v>
      </c>
      <c r="C38" s="4" t="s">
        <v>31</v>
      </c>
      <c r="D38">
        <f>January!$H41</f>
        <v>0</v>
      </c>
      <c r="E38">
        <f>February!$H41</f>
        <v>0</v>
      </c>
      <c r="F38">
        <f>March!$H41</f>
        <v>0</v>
      </c>
      <c r="G38">
        <f>April!$H41</f>
        <v>0</v>
      </c>
      <c r="H38">
        <f>May!$H41</f>
        <v>0</v>
      </c>
      <c r="I38">
        <f>June!$H41</f>
        <v>0</v>
      </c>
      <c r="J38">
        <f>July!$H41</f>
        <v>0</v>
      </c>
      <c r="K38">
        <f>August!$H41</f>
        <v>0</v>
      </c>
      <c r="L38">
        <f>September!$H41</f>
        <v>0</v>
      </c>
      <c r="M38">
        <f>October!$H41</f>
        <v>0</v>
      </c>
      <c r="N38">
        <f>November!$H41</f>
        <v>0</v>
      </c>
      <c r="O38">
        <f>December!$H41</f>
        <v>0</v>
      </c>
      <c r="P38">
        <f t="shared" si="6"/>
        <v>0</v>
      </c>
      <c r="Q38" s="10">
        <f>'Budget formulation'!I38</f>
        <v>2600</v>
      </c>
    </row>
    <row r="39" spans="1:17">
      <c r="A39" t="s">
        <v>22</v>
      </c>
      <c r="C39" s="4" t="s">
        <v>30</v>
      </c>
      <c r="D39">
        <f>January!$H42</f>
        <v>0</v>
      </c>
      <c r="E39">
        <f>February!$H42</f>
        <v>0</v>
      </c>
      <c r="F39">
        <f>March!$H42</f>
        <v>0</v>
      </c>
      <c r="G39">
        <f>April!$H42</f>
        <v>0</v>
      </c>
      <c r="H39">
        <f>May!$H42</f>
        <v>0</v>
      </c>
      <c r="I39">
        <f>June!$H42</f>
        <v>0</v>
      </c>
      <c r="J39">
        <f>July!$H42</f>
        <v>0</v>
      </c>
      <c r="K39">
        <f>August!$H42</f>
        <v>0</v>
      </c>
      <c r="L39">
        <f>September!$H42</f>
        <v>0</v>
      </c>
      <c r="M39">
        <f>October!$H42</f>
        <v>0</v>
      </c>
      <c r="N39">
        <f>November!$H42</f>
        <v>0</v>
      </c>
      <c r="O39">
        <f>December!$H42</f>
        <v>0</v>
      </c>
      <c r="P39">
        <f t="shared" si="6"/>
        <v>0</v>
      </c>
      <c r="Q39" s="10">
        <f>'Budget formulation'!I39</f>
        <v>3120</v>
      </c>
    </row>
    <row r="40" spans="1:17">
      <c r="A40" t="s">
        <v>22</v>
      </c>
      <c r="C40" s="4" t="s">
        <v>32</v>
      </c>
      <c r="D40">
        <f>January!$H43</f>
        <v>0</v>
      </c>
      <c r="E40">
        <f>February!$H43</f>
        <v>0</v>
      </c>
      <c r="F40">
        <f>March!$H43</f>
        <v>0</v>
      </c>
      <c r="G40">
        <f>April!$H43</f>
        <v>0</v>
      </c>
      <c r="H40">
        <f>May!$H43</f>
        <v>0</v>
      </c>
      <c r="I40">
        <f>June!$H43</f>
        <v>0</v>
      </c>
      <c r="J40">
        <f>July!$H43</f>
        <v>0</v>
      </c>
      <c r="K40">
        <f>August!$H43</f>
        <v>0</v>
      </c>
      <c r="L40">
        <f>September!$H43</f>
        <v>0</v>
      </c>
      <c r="M40">
        <f>October!$H43</f>
        <v>0</v>
      </c>
      <c r="N40">
        <f>November!$H43</f>
        <v>0</v>
      </c>
      <c r="O40">
        <f>December!$H43</f>
        <v>0</v>
      </c>
      <c r="P40">
        <f t="shared" si="6"/>
        <v>0</v>
      </c>
      <c r="Q40" s="10">
        <f>'Budget formulation'!I40</f>
        <v>300</v>
      </c>
    </row>
    <row r="41" spans="1:17">
      <c r="B41" t="s">
        <v>35</v>
      </c>
      <c r="C41" s="4"/>
    </row>
    <row r="42" spans="1:17">
      <c r="A42" t="s">
        <v>35</v>
      </c>
      <c r="C42" s="4" t="s">
        <v>36</v>
      </c>
      <c r="D42">
        <f>January!$H45</f>
        <v>0</v>
      </c>
      <c r="E42">
        <f>February!$H45</f>
        <v>0</v>
      </c>
      <c r="F42">
        <f>March!$H45</f>
        <v>0</v>
      </c>
      <c r="G42">
        <f>April!$H45</f>
        <v>0</v>
      </c>
      <c r="H42">
        <f>May!$H45</f>
        <v>0</v>
      </c>
      <c r="I42">
        <f>June!$H45</f>
        <v>0</v>
      </c>
      <c r="J42">
        <f>July!$H45</f>
        <v>0</v>
      </c>
      <c r="K42">
        <f>August!$H45</f>
        <v>0</v>
      </c>
      <c r="L42">
        <f>September!$H45</f>
        <v>0</v>
      </c>
      <c r="M42">
        <f>October!$H45</f>
        <v>0</v>
      </c>
      <c r="N42">
        <f>November!$H45</f>
        <v>0</v>
      </c>
      <c r="O42">
        <f>December!$H45</f>
        <v>0</v>
      </c>
      <c r="P42">
        <f t="shared" ref="P42:P44" si="7">SUM(D42:O42)</f>
        <v>0</v>
      </c>
      <c r="Q42" s="10">
        <f>'Budget formulation'!I42</f>
        <v>2000</v>
      </c>
    </row>
    <row r="43" spans="1:17">
      <c r="A43" t="s">
        <v>35</v>
      </c>
      <c r="C43" s="4" t="s">
        <v>37</v>
      </c>
      <c r="D43">
        <f>January!$H46</f>
        <v>0</v>
      </c>
      <c r="E43">
        <f>February!$H46</f>
        <v>0</v>
      </c>
      <c r="F43">
        <f>March!$H46</f>
        <v>0</v>
      </c>
      <c r="G43">
        <f>April!$H46</f>
        <v>0</v>
      </c>
      <c r="H43">
        <f>May!$H46</f>
        <v>0</v>
      </c>
      <c r="I43">
        <f>June!$H46</f>
        <v>0</v>
      </c>
      <c r="J43">
        <f>July!$H46</f>
        <v>0</v>
      </c>
      <c r="K43">
        <f>August!$H46</f>
        <v>0</v>
      </c>
      <c r="L43">
        <f>September!$H46</f>
        <v>0</v>
      </c>
      <c r="M43">
        <f>October!$H46</f>
        <v>0</v>
      </c>
      <c r="N43">
        <f>November!$H46</f>
        <v>0</v>
      </c>
      <c r="O43">
        <f>December!$H46</f>
        <v>0</v>
      </c>
      <c r="P43">
        <f t="shared" si="7"/>
        <v>0</v>
      </c>
      <c r="Q43" s="10">
        <f>'Budget formulation'!I43</f>
        <v>960</v>
      </c>
    </row>
    <row r="44" spans="1:17">
      <c r="A44" t="s">
        <v>35</v>
      </c>
      <c r="C44" s="4" t="s">
        <v>38</v>
      </c>
      <c r="D44">
        <f>January!$H47</f>
        <v>0</v>
      </c>
      <c r="E44">
        <f>February!$H47</f>
        <v>0</v>
      </c>
      <c r="F44">
        <f>March!$H47</f>
        <v>0</v>
      </c>
      <c r="G44">
        <f>April!$H47</f>
        <v>0</v>
      </c>
      <c r="H44">
        <f>May!$H47</f>
        <v>0</v>
      </c>
      <c r="I44">
        <f>June!$H47</f>
        <v>0</v>
      </c>
      <c r="J44">
        <f>July!$H47</f>
        <v>0</v>
      </c>
      <c r="K44">
        <f>August!$H47</f>
        <v>0</v>
      </c>
      <c r="L44">
        <f>September!$H47</f>
        <v>0</v>
      </c>
      <c r="M44">
        <f>October!$H47</f>
        <v>0</v>
      </c>
      <c r="N44">
        <f>November!$H47</f>
        <v>0</v>
      </c>
      <c r="O44">
        <f>December!$H47</f>
        <v>0</v>
      </c>
      <c r="P44">
        <f t="shared" si="7"/>
        <v>0</v>
      </c>
      <c r="Q44" s="10">
        <f>'Budget formulation'!I44</f>
        <v>400</v>
      </c>
    </row>
    <row r="45" spans="1:17">
      <c r="B45" t="s">
        <v>47</v>
      </c>
      <c r="C45" s="4"/>
    </row>
    <row r="46" spans="1:17">
      <c r="A46" t="s">
        <v>47</v>
      </c>
      <c r="C46" s="4" t="s">
        <v>48</v>
      </c>
      <c r="D46">
        <f>January!$H49</f>
        <v>0</v>
      </c>
      <c r="E46">
        <f>February!$H49</f>
        <v>0</v>
      </c>
      <c r="F46">
        <f>March!$H49</f>
        <v>0</v>
      </c>
      <c r="G46">
        <f>April!$H49</f>
        <v>0</v>
      </c>
      <c r="H46">
        <f>May!$H49</f>
        <v>0</v>
      </c>
      <c r="I46">
        <f>June!$H49</f>
        <v>0</v>
      </c>
      <c r="J46">
        <f>July!$H49</f>
        <v>0</v>
      </c>
      <c r="K46">
        <f>August!$H49</f>
        <v>0</v>
      </c>
      <c r="L46">
        <f>September!$H49</f>
        <v>0</v>
      </c>
      <c r="M46">
        <f>October!$H49</f>
        <v>0</v>
      </c>
      <c r="N46">
        <f>November!$H49</f>
        <v>0</v>
      </c>
      <c r="O46">
        <f>December!$H49</f>
        <v>0</v>
      </c>
      <c r="P46">
        <f t="shared" ref="P46:P50" si="8">SUM(D46:O46)</f>
        <v>0</v>
      </c>
      <c r="Q46" s="10">
        <f>'Budget formulation'!I46</f>
        <v>8000</v>
      </c>
    </row>
    <row r="47" spans="1:17">
      <c r="A47" t="s">
        <v>47</v>
      </c>
      <c r="C47" s="4" t="s">
        <v>49</v>
      </c>
      <c r="D47">
        <f>January!$H50</f>
        <v>0</v>
      </c>
      <c r="E47">
        <f>February!$H50</f>
        <v>0</v>
      </c>
      <c r="F47">
        <f>March!$H50</f>
        <v>0</v>
      </c>
      <c r="G47">
        <f>April!$H50</f>
        <v>0</v>
      </c>
      <c r="H47">
        <f>May!$H50</f>
        <v>0</v>
      </c>
      <c r="I47">
        <f>June!$H50</f>
        <v>0</v>
      </c>
      <c r="J47">
        <f>July!$H50</f>
        <v>0</v>
      </c>
      <c r="K47">
        <f>August!$H50</f>
        <v>0</v>
      </c>
      <c r="L47">
        <f>September!$H50</f>
        <v>0</v>
      </c>
      <c r="M47">
        <f>October!$H50</f>
        <v>0</v>
      </c>
      <c r="N47">
        <f>November!$H50</f>
        <v>0</v>
      </c>
      <c r="O47">
        <f>December!$H50</f>
        <v>0</v>
      </c>
      <c r="P47">
        <f t="shared" si="8"/>
        <v>0</v>
      </c>
      <c r="Q47" s="10">
        <f>'Budget formulation'!I47</f>
        <v>2400</v>
      </c>
    </row>
    <row r="48" spans="1:17">
      <c r="A48" t="s">
        <v>47</v>
      </c>
      <c r="C48" s="4" t="s">
        <v>50</v>
      </c>
      <c r="D48">
        <f>January!$H51</f>
        <v>0</v>
      </c>
      <c r="E48">
        <f>February!$H51</f>
        <v>0</v>
      </c>
      <c r="F48">
        <f>March!$H51</f>
        <v>0</v>
      </c>
      <c r="G48">
        <f>April!$H51</f>
        <v>0</v>
      </c>
      <c r="H48">
        <f>May!$H51</f>
        <v>0</v>
      </c>
      <c r="I48">
        <f>June!$H51</f>
        <v>0</v>
      </c>
      <c r="J48">
        <f>July!$H51</f>
        <v>0</v>
      </c>
      <c r="K48">
        <f>August!$H51</f>
        <v>0</v>
      </c>
      <c r="L48">
        <f>September!$H51</f>
        <v>0</v>
      </c>
      <c r="M48">
        <f>October!$H51</f>
        <v>0</v>
      </c>
      <c r="N48">
        <f>November!$H51</f>
        <v>0</v>
      </c>
      <c r="O48">
        <f>December!$H51</f>
        <v>0</v>
      </c>
      <c r="P48">
        <f t="shared" si="8"/>
        <v>0</v>
      </c>
      <c r="Q48" s="10">
        <f>'Budget formulation'!I48</f>
        <v>2080</v>
      </c>
    </row>
    <row r="49" spans="1:17">
      <c r="A49" t="s">
        <v>47</v>
      </c>
      <c r="C49" s="4" t="s">
        <v>59</v>
      </c>
      <c r="D49">
        <f>January!$H52</f>
        <v>0</v>
      </c>
      <c r="E49">
        <f>February!$H52</f>
        <v>0</v>
      </c>
      <c r="F49">
        <f>March!$H52</f>
        <v>0</v>
      </c>
      <c r="G49">
        <f>April!$H52</f>
        <v>0</v>
      </c>
      <c r="H49">
        <f>May!$H52</f>
        <v>0</v>
      </c>
      <c r="I49">
        <f>June!$H52</f>
        <v>0</v>
      </c>
      <c r="J49">
        <f>July!$H52</f>
        <v>0</v>
      </c>
      <c r="K49">
        <f>August!$H52</f>
        <v>0</v>
      </c>
      <c r="L49">
        <f>September!$H52</f>
        <v>0</v>
      </c>
      <c r="M49">
        <f>October!$H52</f>
        <v>0</v>
      </c>
      <c r="N49">
        <f>November!$H52</f>
        <v>0</v>
      </c>
      <c r="O49">
        <f>December!$H52</f>
        <v>0</v>
      </c>
      <c r="P49">
        <f t="shared" si="8"/>
        <v>0</v>
      </c>
      <c r="Q49" s="10">
        <f>'Budget formulation'!I49</f>
        <v>1040</v>
      </c>
    </row>
    <row r="50" spans="1:17">
      <c r="A50" t="s">
        <v>47</v>
      </c>
      <c r="C50" s="4" t="s">
        <v>77</v>
      </c>
      <c r="D50">
        <f>January!$H53</f>
        <v>0</v>
      </c>
      <c r="E50">
        <f>February!$H53</f>
        <v>0</v>
      </c>
      <c r="F50">
        <f>March!$H53</f>
        <v>0</v>
      </c>
      <c r="G50">
        <f>April!$H53</f>
        <v>0</v>
      </c>
      <c r="H50">
        <f>May!$H53</f>
        <v>0</v>
      </c>
      <c r="I50">
        <f>June!$H53</f>
        <v>0</v>
      </c>
      <c r="J50">
        <f>July!$H53</f>
        <v>0</v>
      </c>
      <c r="K50">
        <f>August!$H53</f>
        <v>0</v>
      </c>
      <c r="L50">
        <f>September!$H53</f>
        <v>0</v>
      </c>
      <c r="M50">
        <f>October!$H53</f>
        <v>0</v>
      </c>
      <c r="N50">
        <f>November!$H53</f>
        <v>0</v>
      </c>
      <c r="O50">
        <f>December!$H53</f>
        <v>0</v>
      </c>
      <c r="P50">
        <f t="shared" si="8"/>
        <v>0</v>
      </c>
      <c r="Q50" s="10">
        <f>'Budget formulation'!I50</f>
        <v>400</v>
      </c>
    </row>
    <row r="51" spans="1:17">
      <c r="B51" t="s">
        <v>51</v>
      </c>
      <c r="C51" s="4"/>
    </row>
    <row r="52" spans="1:17">
      <c r="A52" t="s">
        <v>51</v>
      </c>
      <c r="C52" s="4" t="s">
        <v>52</v>
      </c>
      <c r="D52">
        <f>January!$H55</f>
        <v>0</v>
      </c>
      <c r="E52">
        <f>February!$H55</f>
        <v>0</v>
      </c>
      <c r="F52">
        <f>March!$H55</f>
        <v>0</v>
      </c>
      <c r="G52">
        <f>April!$H55</f>
        <v>0</v>
      </c>
      <c r="H52">
        <f>May!$H55</f>
        <v>0</v>
      </c>
      <c r="I52">
        <f>June!$H55</f>
        <v>0</v>
      </c>
      <c r="J52">
        <f>July!$H55</f>
        <v>0</v>
      </c>
      <c r="K52">
        <f>August!$H55</f>
        <v>0</v>
      </c>
      <c r="L52">
        <f>September!$H55</f>
        <v>0</v>
      </c>
      <c r="M52">
        <f>October!$H55</f>
        <v>0</v>
      </c>
      <c r="N52">
        <f>November!$H55</f>
        <v>0</v>
      </c>
      <c r="O52">
        <f>December!$H55</f>
        <v>0</v>
      </c>
      <c r="P52">
        <f t="shared" ref="P52:P53" si="9">SUM(D52:O52)</f>
        <v>0</v>
      </c>
      <c r="Q52" s="10">
        <f>'Budget formulation'!I52</f>
        <v>2000</v>
      </c>
    </row>
    <row r="53" spans="1:17">
      <c r="A53" t="s">
        <v>51</v>
      </c>
      <c r="C53" s="4" t="s">
        <v>53</v>
      </c>
      <c r="D53">
        <f>January!$H56</f>
        <v>0</v>
      </c>
      <c r="E53">
        <f>February!$H56</f>
        <v>0</v>
      </c>
      <c r="F53">
        <f>March!$H56</f>
        <v>0</v>
      </c>
      <c r="G53">
        <f>April!$H56</f>
        <v>0</v>
      </c>
      <c r="H53">
        <f>May!$H56</f>
        <v>0</v>
      </c>
      <c r="I53">
        <f>June!$H56</f>
        <v>0</v>
      </c>
      <c r="J53">
        <f>July!$H56</f>
        <v>0</v>
      </c>
      <c r="K53">
        <f>August!$H56</f>
        <v>0</v>
      </c>
      <c r="L53">
        <f>September!$H56</f>
        <v>0</v>
      </c>
      <c r="M53">
        <f>October!$H56</f>
        <v>0</v>
      </c>
      <c r="N53">
        <f>November!$H56</f>
        <v>0</v>
      </c>
      <c r="O53">
        <f>December!$H56</f>
        <v>0</v>
      </c>
      <c r="P53">
        <f t="shared" si="9"/>
        <v>0</v>
      </c>
      <c r="Q53" s="10">
        <f>'Budget formulation'!I53</f>
        <v>1200</v>
      </c>
    </row>
    <row r="55" spans="1:17" s="10" customFormat="1">
      <c r="B55" s="14" t="s">
        <v>70</v>
      </c>
      <c r="C55" s="14"/>
      <c r="D55" s="14">
        <f t="shared" ref="D55:Q55" si="10">SUM(D11:D54)</f>
        <v>0</v>
      </c>
      <c r="E55" s="14">
        <f t="shared" si="10"/>
        <v>0</v>
      </c>
      <c r="F55" s="14">
        <f t="shared" si="10"/>
        <v>0</v>
      </c>
      <c r="G55" s="14">
        <f t="shared" si="10"/>
        <v>0</v>
      </c>
      <c r="H55" s="14">
        <f t="shared" si="10"/>
        <v>0</v>
      </c>
      <c r="I55" s="14">
        <f t="shared" si="10"/>
        <v>0</v>
      </c>
      <c r="J55" s="14">
        <f t="shared" si="10"/>
        <v>0</v>
      </c>
      <c r="K55" s="14">
        <f t="shared" si="10"/>
        <v>0</v>
      </c>
      <c r="L55" s="14">
        <f t="shared" si="10"/>
        <v>0</v>
      </c>
      <c r="M55" s="14">
        <f t="shared" si="10"/>
        <v>0</v>
      </c>
      <c r="N55" s="14">
        <f t="shared" si="10"/>
        <v>0</v>
      </c>
      <c r="O55" s="14">
        <f t="shared" si="10"/>
        <v>0</v>
      </c>
      <c r="P55" s="14">
        <f t="shared" si="10"/>
        <v>0</v>
      </c>
      <c r="Q55" s="14">
        <f t="shared" si="10"/>
        <v>128484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62"/>
  <sheetViews>
    <sheetView topLeftCell="A17" zoomScale="120" zoomScaleNormal="120" zoomScalePageLayoutView="120" workbookViewId="0">
      <selection activeCell="A52" sqref="A52:XFD52"/>
    </sheetView>
  </sheetViews>
  <sheetFormatPr baseColWidth="10" defaultRowHeight="13"/>
  <cols>
    <col min="1" max="1" width="4.1640625" style="2" customWidth="1"/>
    <col min="2" max="2" width="5.1640625" customWidth="1"/>
    <col min="3" max="3" width="28.6640625" bestFit="1" customWidth="1"/>
    <col min="8" max="8" width="9.6640625" customWidth="1"/>
  </cols>
  <sheetData>
    <row r="1" spans="1:8">
      <c r="D1" s="43" t="s">
        <v>98</v>
      </c>
      <c r="E1" s="43"/>
      <c r="F1" s="43"/>
      <c r="G1" s="43"/>
      <c r="H1" s="2" t="s">
        <v>72</v>
      </c>
    </row>
    <row r="2" spans="1:8">
      <c r="B2" s="3" t="s">
        <v>65</v>
      </c>
      <c r="C2" s="3"/>
      <c r="D2" s="15" t="s">
        <v>61</v>
      </c>
      <c r="E2" s="15" t="s">
        <v>62</v>
      </c>
      <c r="F2" s="15" t="s">
        <v>63</v>
      </c>
      <c r="G2" s="15" t="s">
        <v>64</v>
      </c>
    </row>
    <row r="3" spans="1:8">
      <c r="B3" s="2"/>
      <c r="C3" s="2"/>
    </row>
    <row r="4" spans="1:8">
      <c r="A4" s="2" t="s">
        <v>71</v>
      </c>
      <c r="B4" s="2"/>
      <c r="C4" s="2"/>
      <c r="H4" s="2">
        <f>SUM(D4:G4)</f>
        <v>0</v>
      </c>
    </row>
    <row r="5" spans="1:8">
      <c r="C5" s="4"/>
    </row>
    <row r="6" spans="1:8">
      <c r="A6" s="2" t="s">
        <v>66</v>
      </c>
      <c r="C6" s="4"/>
    </row>
    <row r="7" spans="1:8">
      <c r="B7" s="4" t="s">
        <v>79</v>
      </c>
      <c r="H7" s="2">
        <f t="shared" ref="H7:H10" si="0">SUM(D7:G7)</f>
        <v>0</v>
      </c>
    </row>
    <row r="8" spans="1:8">
      <c r="B8" s="4" t="s">
        <v>80</v>
      </c>
      <c r="H8" s="2"/>
    </row>
    <row r="9" spans="1:8">
      <c r="B9" s="4" t="s">
        <v>67</v>
      </c>
      <c r="H9" s="2">
        <f t="shared" si="0"/>
        <v>0</v>
      </c>
    </row>
    <row r="10" spans="1:8">
      <c r="A10" s="2" t="s">
        <v>68</v>
      </c>
      <c r="C10" s="4"/>
      <c r="H10" s="2">
        <f t="shared" si="0"/>
        <v>0</v>
      </c>
    </row>
    <row r="11" spans="1:8">
      <c r="C11" s="4"/>
    </row>
    <row r="12" spans="1:8">
      <c r="A12" s="2" t="s">
        <v>69</v>
      </c>
      <c r="C12" s="4"/>
    </row>
    <row r="13" spans="1:8">
      <c r="B13" t="s">
        <v>42</v>
      </c>
      <c r="C13" s="4"/>
    </row>
    <row r="14" spans="1:8">
      <c r="C14" s="4" t="s">
        <v>41</v>
      </c>
      <c r="H14" s="2">
        <f t="shared" ref="H14:H16" si="1">SUM(D14:G14)</f>
        <v>0</v>
      </c>
    </row>
    <row r="15" spans="1:8">
      <c r="C15" s="4" t="s">
        <v>43</v>
      </c>
      <c r="H15" s="2">
        <f t="shared" si="1"/>
        <v>0</v>
      </c>
    </row>
    <row r="16" spans="1:8">
      <c r="C16" s="4" t="s">
        <v>46</v>
      </c>
      <c r="H16" s="2">
        <f t="shared" si="1"/>
        <v>0</v>
      </c>
    </row>
    <row r="17" spans="1:8">
      <c r="B17" t="s">
        <v>44</v>
      </c>
      <c r="C17" s="4"/>
    </row>
    <row r="18" spans="1:8">
      <c r="A18"/>
      <c r="C18" s="4" t="s">
        <v>0</v>
      </c>
      <c r="H18" s="2">
        <f t="shared" ref="H18:H23" si="2">SUM(D18:G18)</f>
        <v>0</v>
      </c>
    </row>
    <row r="19" spans="1:8">
      <c r="A19"/>
      <c r="C19" s="4" t="s">
        <v>1</v>
      </c>
      <c r="H19" s="2">
        <f t="shared" si="2"/>
        <v>0</v>
      </c>
    </row>
    <row r="20" spans="1:8">
      <c r="A20"/>
      <c r="C20" s="4" t="s">
        <v>2</v>
      </c>
      <c r="H20" s="2">
        <f t="shared" si="2"/>
        <v>0</v>
      </c>
    </row>
    <row r="21" spans="1:8">
      <c r="A21"/>
      <c r="C21" s="4" t="s">
        <v>3</v>
      </c>
      <c r="H21" s="2">
        <f t="shared" si="2"/>
        <v>0</v>
      </c>
    </row>
    <row r="22" spans="1:8">
      <c r="A22"/>
      <c r="C22" s="4" t="s">
        <v>4</v>
      </c>
      <c r="H22" s="2">
        <f t="shared" si="2"/>
        <v>0</v>
      </c>
    </row>
    <row r="23" spans="1:8">
      <c r="A23"/>
      <c r="C23" s="4" t="s">
        <v>5</v>
      </c>
      <c r="H23" s="2">
        <f t="shared" si="2"/>
        <v>0</v>
      </c>
    </row>
    <row r="24" spans="1:8">
      <c r="A24"/>
      <c r="B24" t="s">
        <v>9</v>
      </c>
      <c r="C24" s="4"/>
    </row>
    <row r="25" spans="1:8">
      <c r="A25"/>
      <c r="C25" s="4" t="s">
        <v>6</v>
      </c>
      <c r="H25" s="2">
        <f t="shared" ref="H25:H29" si="3">SUM(D25:G25)</f>
        <v>0</v>
      </c>
    </row>
    <row r="26" spans="1:8">
      <c r="A26"/>
      <c r="C26" s="4" t="s">
        <v>7</v>
      </c>
      <c r="H26" s="2">
        <f t="shared" si="3"/>
        <v>0</v>
      </c>
    </row>
    <row r="27" spans="1:8">
      <c r="A27"/>
      <c r="C27" s="4" t="s">
        <v>8</v>
      </c>
      <c r="H27" s="2">
        <f t="shared" si="3"/>
        <v>0</v>
      </c>
    </row>
    <row r="28" spans="1:8">
      <c r="A28"/>
      <c r="C28" s="4" t="s">
        <v>10</v>
      </c>
      <c r="H28" s="2">
        <f t="shared" si="3"/>
        <v>0</v>
      </c>
    </row>
    <row r="29" spans="1:8">
      <c r="A29"/>
      <c r="C29" s="4" t="s">
        <v>11</v>
      </c>
      <c r="H29" s="2">
        <f t="shared" si="3"/>
        <v>0</v>
      </c>
    </row>
    <row r="30" spans="1:8">
      <c r="A30"/>
      <c r="B30" t="s">
        <v>12</v>
      </c>
      <c r="C30" s="4"/>
    </row>
    <row r="31" spans="1:8">
      <c r="A31"/>
      <c r="C31" s="4" t="s">
        <v>13</v>
      </c>
      <c r="H31" s="2">
        <f t="shared" ref="H31:H34" si="4">SUM(D31:G31)</f>
        <v>0</v>
      </c>
    </row>
    <row r="32" spans="1:8">
      <c r="A32"/>
      <c r="C32" s="4" t="s">
        <v>14</v>
      </c>
      <c r="H32" s="2">
        <f t="shared" si="4"/>
        <v>0</v>
      </c>
    </row>
    <row r="33" spans="1:8">
      <c r="A33"/>
      <c r="C33" s="4" t="s">
        <v>15</v>
      </c>
      <c r="H33" s="2">
        <f t="shared" si="4"/>
        <v>0</v>
      </c>
    </row>
    <row r="34" spans="1:8">
      <c r="A34"/>
      <c r="C34" s="4" t="s">
        <v>75</v>
      </c>
      <c r="H34" s="2">
        <f t="shared" si="4"/>
        <v>0</v>
      </c>
    </row>
    <row r="35" spans="1:8">
      <c r="A35"/>
      <c r="B35" t="s">
        <v>22</v>
      </c>
      <c r="C35" s="4"/>
    </row>
    <row r="36" spans="1:8">
      <c r="A36"/>
      <c r="C36" s="4" t="s">
        <v>23</v>
      </c>
      <c r="H36" s="2">
        <f t="shared" ref="H36:H43" si="5">SUM(D36:G36)</f>
        <v>0</v>
      </c>
    </row>
    <row r="37" spans="1:8">
      <c r="A37"/>
      <c r="C37" s="4" t="s">
        <v>24</v>
      </c>
      <c r="H37" s="2">
        <f t="shared" si="5"/>
        <v>0</v>
      </c>
    </row>
    <row r="38" spans="1:8">
      <c r="A38"/>
      <c r="C38" s="4" t="s">
        <v>25</v>
      </c>
      <c r="H38" s="2">
        <f t="shared" si="5"/>
        <v>0</v>
      </c>
    </row>
    <row r="39" spans="1:8">
      <c r="A39"/>
      <c r="C39" s="4" t="s">
        <v>26</v>
      </c>
      <c r="H39" s="2">
        <f t="shared" si="5"/>
        <v>0</v>
      </c>
    </row>
    <row r="40" spans="1:8">
      <c r="A40"/>
      <c r="C40" s="4" t="s">
        <v>28</v>
      </c>
      <c r="H40" s="2">
        <f t="shared" si="5"/>
        <v>0</v>
      </c>
    </row>
    <row r="41" spans="1:8">
      <c r="A41"/>
      <c r="C41" s="4" t="s">
        <v>31</v>
      </c>
      <c r="H41" s="2">
        <f t="shared" si="5"/>
        <v>0</v>
      </c>
    </row>
    <row r="42" spans="1:8">
      <c r="A42"/>
      <c r="C42" s="4" t="s">
        <v>30</v>
      </c>
      <c r="H42" s="2">
        <f t="shared" si="5"/>
        <v>0</v>
      </c>
    </row>
    <row r="43" spans="1:8">
      <c r="A43"/>
      <c r="C43" s="4" t="s">
        <v>32</v>
      </c>
      <c r="H43" s="2">
        <f t="shared" si="5"/>
        <v>0</v>
      </c>
    </row>
    <row r="44" spans="1:8">
      <c r="A44"/>
      <c r="B44" t="s">
        <v>35</v>
      </c>
      <c r="C44" s="4"/>
    </row>
    <row r="45" spans="1:8">
      <c r="A45"/>
      <c r="C45" s="4" t="s">
        <v>36</v>
      </c>
      <c r="H45" s="2">
        <f t="shared" ref="H45:H47" si="6">SUM(D45:G45)</f>
        <v>0</v>
      </c>
    </row>
    <row r="46" spans="1:8">
      <c r="A46"/>
      <c r="C46" s="4" t="s">
        <v>37</v>
      </c>
      <c r="H46" s="2">
        <f t="shared" si="6"/>
        <v>0</v>
      </c>
    </row>
    <row r="47" spans="1:8">
      <c r="A47"/>
      <c r="C47" s="4" t="s">
        <v>38</v>
      </c>
      <c r="H47" s="2">
        <f t="shared" si="6"/>
        <v>0</v>
      </c>
    </row>
    <row r="48" spans="1:8">
      <c r="A48"/>
      <c r="B48" t="s">
        <v>47</v>
      </c>
      <c r="C48" s="4"/>
    </row>
    <row r="49" spans="1:9">
      <c r="C49" s="4" t="s">
        <v>48</v>
      </c>
      <c r="H49" s="2">
        <f t="shared" ref="H49:H52" si="7">SUM(D49:G49)</f>
        <v>0</v>
      </c>
    </row>
    <row r="50" spans="1:9">
      <c r="C50" s="4" t="s">
        <v>49</v>
      </c>
      <c r="H50" s="2">
        <f t="shared" si="7"/>
        <v>0</v>
      </c>
    </row>
    <row r="51" spans="1:9">
      <c r="C51" s="4" t="s">
        <v>50</v>
      </c>
      <c r="H51" s="2">
        <f t="shared" si="7"/>
        <v>0</v>
      </c>
    </row>
    <row r="52" spans="1:9">
      <c r="C52" s="4" t="s">
        <v>59</v>
      </c>
      <c r="H52" s="2">
        <f t="shared" si="7"/>
        <v>0</v>
      </c>
    </row>
    <row r="53" spans="1:9">
      <c r="C53" s="4" t="s">
        <v>77</v>
      </c>
      <c r="H53" s="2"/>
    </row>
    <row r="54" spans="1:9">
      <c r="B54" t="s">
        <v>51</v>
      </c>
      <c r="C54" s="4"/>
    </row>
    <row r="55" spans="1:9">
      <c r="C55" s="4" t="s">
        <v>52</v>
      </c>
      <c r="H55" s="2">
        <f t="shared" ref="H55:H56" si="8">SUM(D55:G55)</f>
        <v>0</v>
      </c>
    </row>
    <row r="56" spans="1:9">
      <c r="C56" s="4" t="s">
        <v>53</v>
      </c>
      <c r="H56" s="2">
        <f t="shared" si="8"/>
        <v>0</v>
      </c>
    </row>
    <row r="58" spans="1:9">
      <c r="A58" s="2" t="s">
        <v>70</v>
      </c>
      <c r="H58" s="2">
        <f>SUM(D58:G58)</f>
        <v>0</v>
      </c>
    </row>
    <row r="60" spans="1:9">
      <c r="A60" s="2" t="s">
        <v>74</v>
      </c>
      <c r="H60" s="2">
        <f>SUM(D60:G60)</f>
        <v>0</v>
      </c>
      <c r="I60" t="s">
        <v>76</v>
      </c>
    </row>
    <row r="62" spans="1:9">
      <c r="A62" s="2" t="s">
        <v>73</v>
      </c>
      <c r="D62" s="2">
        <f>D4+D10-D58+D60</f>
        <v>0</v>
      </c>
      <c r="E62" s="2">
        <f>E4+E10-E58+E60</f>
        <v>0</v>
      </c>
      <c r="F62" s="2">
        <f>F4+F10-F58+F60</f>
        <v>0</v>
      </c>
      <c r="G62" s="2">
        <f>G4+G10-G58+G60</f>
        <v>0</v>
      </c>
      <c r="H62" s="2">
        <f>SUM(D62:G62)</f>
        <v>0</v>
      </c>
    </row>
  </sheetData>
  <mergeCells count="1">
    <mergeCell ref="D1:G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62"/>
  <sheetViews>
    <sheetView workbookViewId="0">
      <selection activeCell="A52" sqref="A52:XFD52"/>
    </sheetView>
  </sheetViews>
  <sheetFormatPr baseColWidth="10" defaultRowHeight="13"/>
  <cols>
    <col min="1" max="1" width="4.1640625" style="2" customWidth="1"/>
    <col min="2" max="2" width="5.1640625" customWidth="1"/>
    <col min="3" max="3" width="28.6640625" bestFit="1" customWidth="1"/>
    <col min="8" max="8" width="9.6640625" customWidth="1"/>
  </cols>
  <sheetData>
    <row r="1" spans="1:8">
      <c r="D1" s="43" t="s">
        <v>98</v>
      </c>
      <c r="E1" s="43"/>
      <c r="F1" s="43"/>
      <c r="G1" s="43"/>
      <c r="H1" s="2" t="s">
        <v>72</v>
      </c>
    </row>
    <row r="2" spans="1:8">
      <c r="B2" s="3" t="s">
        <v>65</v>
      </c>
      <c r="C2" s="3"/>
      <c r="D2" s="15" t="s">
        <v>61</v>
      </c>
      <c r="E2" s="15" t="s">
        <v>62</v>
      </c>
      <c r="F2" s="15" t="s">
        <v>63</v>
      </c>
      <c r="G2" s="15" t="s">
        <v>64</v>
      </c>
    </row>
    <row r="3" spans="1:8">
      <c r="B3" s="2"/>
      <c r="C3" s="2"/>
    </row>
    <row r="4" spans="1:8">
      <c r="A4" s="2" t="s">
        <v>71</v>
      </c>
      <c r="B4" s="2"/>
      <c r="C4" s="2"/>
      <c r="D4" s="2">
        <f>January!D62</f>
        <v>0</v>
      </c>
      <c r="E4" s="2">
        <f>January!E62</f>
        <v>0</v>
      </c>
      <c r="F4" s="2">
        <f>January!F62</f>
        <v>0</v>
      </c>
      <c r="G4" s="2">
        <f>January!G62</f>
        <v>0</v>
      </c>
      <c r="H4" s="2">
        <f>SUM(D4:G4)</f>
        <v>0</v>
      </c>
    </row>
    <row r="5" spans="1:8">
      <c r="C5" s="4"/>
    </row>
    <row r="6" spans="1:8">
      <c r="A6" s="2" t="s">
        <v>66</v>
      </c>
      <c r="C6" s="4"/>
    </row>
    <row r="7" spans="1:8">
      <c r="B7" s="4" t="s">
        <v>79</v>
      </c>
      <c r="H7" s="2">
        <f t="shared" ref="H7:H10" si="0">SUM(D7:G7)</f>
        <v>0</v>
      </c>
    </row>
    <row r="8" spans="1:8">
      <c r="B8" s="4" t="s">
        <v>80</v>
      </c>
      <c r="H8" s="2"/>
    </row>
    <row r="9" spans="1:8">
      <c r="B9" s="4" t="s">
        <v>67</v>
      </c>
      <c r="H9" s="2">
        <f t="shared" si="0"/>
        <v>0</v>
      </c>
    </row>
    <row r="10" spans="1:8">
      <c r="A10" s="2" t="s">
        <v>68</v>
      </c>
      <c r="C10" s="4"/>
      <c r="H10" s="2">
        <f t="shared" si="0"/>
        <v>0</v>
      </c>
    </row>
    <row r="11" spans="1:8">
      <c r="C11" s="4"/>
    </row>
    <row r="12" spans="1:8">
      <c r="A12" s="2" t="s">
        <v>69</v>
      </c>
      <c r="C12" s="4"/>
    </row>
    <row r="13" spans="1:8">
      <c r="B13" t="s">
        <v>42</v>
      </c>
      <c r="C13" s="4"/>
    </row>
    <row r="14" spans="1:8">
      <c r="C14" s="4" t="s">
        <v>41</v>
      </c>
      <c r="H14" s="2">
        <f t="shared" ref="H14:H16" si="1">SUM(D14:G14)</f>
        <v>0</v>
      </c>
    </row>
    <row r="15" spans="1:8">
      <c r="C15" s="4" t="s">
        <v>43</v>
      </c>
      <c r="H15" s="2">
        <f t="shared" si="1"/>
        <v>0</v>
      </c>
    </row>
    <row r="16" spans="1:8">
      <c r="C16" s="4" t="s">
        <v>46</v>
      </c>
      <c r="H16" s="2">
        <f t="shared" si="1"/>
        <v>0</v>
      </c>
    </row>
    <row r="17" spans="1:8">
      <c r="B17" t="s">
        <v>44</v>
      </c>
      <c r="C17" s="4"/>
    </row>
    <row r="18" spans="1:8">
      <c r="A18"/>
      <c r="C18" s="4" t="s">
        <v>0</v>
      </c>
      <c r="H18" s="2">
        <f t="shared" ref="H18:H23" si="2">SUM(D18:G18)</f>
        <v>0</v>
      </c>
    </row>
    <row r="19" spans="1:8">
      <c r="A19"/>
      <c r="C19" s="4" t="s">
        <v>1</v>
      </c>
      <c r="H19" s="2">
        <f t="shared" si="2"/>
        <v>0</v>
      </c>
    </row>
    <row r="20" spans="1:8">
      <c r="A20"/>
      <c r="C20" s="4" t="s">
        <v>2</v>
      </c>
      <c r="H20" s="2">
        <f t="shared" si="2"/>
        <v>0</v>
      </c>
    </row>
    <row r="21" spans="1:8">
      <c r="A21"/>
      <c r="C21" s="4" t="s">
        <v>3</v>
      </c>
      <c r="H21" s="2">
        <f t="shared" si="2"/>
        <v>0</v>
      </c>
    </row>
    <row r="22" spans="1:8">
      <c r="A22"/>
      <c r="C22" s="4" t="s">
        <v>4</v>
      </c>
      <c r="H22" s="2">
        <f t="shared" si="2"/>
        <v>0</v>
      </c>
    </row>
    <row r="23" spans="1:8">
      <c r="A23"/>
      <c r="C23" s="4" t="s">
        <v>5</v>
      </c>
      <c r="H23" s="2">
        <f t="shared" si="2"/>
        <v>0</v>
      </c>
    </row>
    <row r="24" spans="1:8">
      <c r="A24"/>
      <c r="B24" t="s">
        <v>9</v>
      </c>
      <c r="C24" s="4"/>
    </row>
    <row r="25" spans="1:8">
      <c r="A25"/>
      <c r="C25" s="4" t="s">
        <v>6</v>
      </c>
      <c r="H25" s="2">
        <f t="shared" ref="H25:H29" si="3">SUM(D25:G25)</f>
        <v>0</v>
      </c>
    </row>
    <row r="26" spans="1:8">
      <c r="A26"/>
      <c r="C26" s="4" t="s">
        <v>7</v>
      </c>
      <c r="H26" s="2">
        <f t="shared" si="3"/>
        <v>0</v>
      </c>
    </row>
    <row r="27" spans="1:8">
      <c r="A27"/>
      <c r="C27" s="4" t="s">
        <v>8</v>
      </c>
      <c r="H27" s="2">
        <f t="shared" si="3"/>
        <v>0</v>
      </c>
    </row>
    <row r="28" spans="1:8">
      <c r="A28"/>
      <c r="C28" s="4" t="s">
        <v>10</v>
      </c>
      <c r="H28" s="2">
        <f t="shared" si="3"/>
        <v>0</v>
      </c>
    </row>
    <row r="29" spans="1:8">
      <c r="A29"/>
      <c r="C29" s="4" t="s">
        <v>11</v>
      </c>
      <c r="H29" s="2">
        <f t="shared" si="3"/>
        <v>0</v>
      </c>
    </row>
    <row r="30" spans="1:8">
      <c r="A30"/>
      <c r="B30" t="s">
        <v>12</v>
      </c>
      <c r="C30" s="4"/>
    </row>
    <row r="31" spans="1:8">
      <c r="A31"/>
      <c r="C31" s="4" t="s">
        <v>13</v>
      </c>
      <c r="H31" s="2">
        <f t="shared" ref="H31:H34" si="4">SUM(D31:G31)</f>
        <v>0</v>
      </c>
    </row>
    <row r="32" spans="1:8">
      <c r="A32"/>
      <c r="C32" s="4" t="s">
        <v>14</v>
      </c>
      <c r="H32" s="2">
        <f t="shared" si="4"/>
        <v>0</v>
      </c>
    </row>
    <row r="33" spans="1:8">
      <c r="A33"/>
      <c r="C33" s="4" t="s">
        <v>15</v>
      </c>
      <c r="H33" s="2">
        <f t="shared" si="4"/>
        <v>0</v>
      </c>
    </row>
    <row r="34" spans="1:8">
      <c r="A34"/>
      <c r="C34" s="4" t="s">
        <v>75</v>
      </c>
      <c r="H34" s="2">
        <f t="shared" si="4"/>
        <v>0</v>
      </c>
    </row>
    <row r="35" spans="1:8">
      <c r="A35"/>
      <c r="B35" t="s">
        <v>22</v>
      </c>
      <c r="C35" s="4"/>
    </row>
    <row r="36" spans="1:8">
      <c r="A36"/>
      <c r="C36" s="4" t="s">
        <v>23</v>
      </c>
      <c r="H36" s="2">
        <f t="shared" ref="H36:H43" si="5">SUM(D36:G36)</f>
        <v>0</v>
      </c>
    </row>
    <row r="37" spans="1:8">
      <c r="A37"/>
      <c r="C37" s="4" t="s">
        <v>24</v>
      </c>
      <c r="H37" s="2">
        <f t="shared" si="5"/>
        <v>0</v>
      </c>
    </row>
    <row r="38" spans="1:8">
      <c r="A38"/>
      <c r="C38" s="4" t="s">
        <v>25</v>
      </c>
      <c r="H38" s="2">
        <f t="shared" si="5"/>
        <v>0</v>
      </c>
    </row>
    <row r="39" spans="1:8">
      <c r="A39"/>
      <c r="C39" s="4" t="s">
        <v>26</v>
      </c>
      <c r="H39" s="2">
        <f t="shared" si="5"/>
        <v>0</v>
      </c>
    </row>
    <row r="40" spans="1:8">
      <c r="A40"/>
      <c r="C40" s="4" t="s">
        <v>28</v>
      </c>
      <c r="H40" s="2">
        <f t="shared" si="5"/>
        <v>0</v>
      </c>
    </row>
    <row r="41" spans="1:8">
      <c r="A41"/>
      <c r="C41" s="4" t="s">
        <v>31</v>
      </c>
      <c r="H41" s="2">
        <f t="shared" si="5"/>
        <v>0</v>
      </c>
    </row>
    <row r="42" spans="1:8">
      <c r="A42"/>
      <c r="C42" s="4" t="s">
        <v>30</v>
      </c>
      <c r="H42" s="2">
        <f t="shared" si="5"/>
        <v>0</v>
      </c>
    </row>
    <row r="43" spans="1:8">
      <c r="A43"/>
      <c r="C43" s="4" t="s">
        <v>32</v>
      </c>
      <c r="H43" s="2">
        <f t="shared" si="5"/>
        <v>0</v>
      </c>
    </row>
    <row r="44" spans="1:8">
      <c r="A44"/>
      <c r="B44" t="s">
        <v>35</v>
      </c>
      <c r="C44" s="4"/>
    </row>
    <row r="45" spans="1:8">
      <c r="A45"/>
      <c r="C45" s="4" t="s">
        <v>36</v>
      </c>
      <c r="H45" s="2">
        <f t="shared" ref="H45:H47" si="6">SUM(D45:G45)</f>
        <v>0</v>
      </c>
    </row>
    <row r="46" spans="1:8">
      <c r="A46"/>
      <c r="C46" s="4" t="s">
        <v>37</v>
      </c>
      <c r="H46" s="2">
        <f t="shared" si="6"/>
        <v>0</v>
      </c>
    </row>
    <row r="47" spans="1:8">
      <c r="A47"/>
      <c r="C47" s="4" t="s">
        <v>38</v>
      </c>
      <c r="H47" s="2">
        <f t="shared" si="6"/>
        <v>0</v>
      </c>
    </row>
    <row r="48" spans="1:8">
      <c r="A48"/>
      <c r="B48" t="s">
        <v>47</v>
      </c>
      <c r="C48" s="4"/>
    </row>
    <row r="49" spans="1:9">
      <c r="C49" s="4" t="s">
        <v>48</v>
      </c>
      <c r="H49" s="2">
        <f t="shared" ref="H49:H52" si="7">SUM(D49:G49)</f>
        <v>0</v>
      </c>
    </row>
    <row r="50" spans="1:9">
      <c r="C50" s="4" t="s">
        <v>49</v>
      </c>
      <c r="H50" s="2">
        <f t="shared" si="7"/>
        <v>0</v>
      </c>
    </row>
    <row r="51" spans="1:9">
      <c r="C51" s="4" t="s">
        <v>50</v>
      </c>
      <c r="H51" s="2">
        <f t="shared" si="7"/>
        <v>0</v>
      </c>
    </row>
    <row r="52" spans="1:9">
      <c r="C52" s="4" t="s">
        <v>59</v>
      </c>
      <c r="H52" s="2">
        <f t="shared" si="7"/>
        <v>0</v>
      </c>
    </row>
    <row r="53" spans="1:9">
      <c r="C53" s="4" t="s">
        <v>77</v>
      </c>
      <c r="H53" s="2"/>
    </row>
    <row r="54" spans="1:9">
      <c r="B54" t="s">
        <v>51</v>
      </c>
      <c r="C54" s="4"/>
    </row>
    <row r="55" spans="1:9">
      <c r="C55" s="4" t="s">
        <v>52</v>
      </c>
      <c r="H55" s="2">
        <f t="shared" ref="H55:H56" si="8">SUM(D55:G55)</f>
        <v>0</v>
      </c>
    </row>
    <row r="56" spans="1:9">
      <c r="C56" s="4" t="s">
        <v>53</v>
      </c>
      <c r="H56" s="2">
        <f t="shared" si="8"/>
        <v>0</v>
      </c>
    </row>
    <row r="58" spans="1:9">
      <c r="A58" s="2" t="s">
        <v>70</v>
      </c>
      <c r="H58" s="2">
        <f>SUM(D58:G58)</f>
        <v>0</v>
      </c>
    </row>
    <row r="60" spans="1:9">
      <c r="A60" s="2" t="s">
        <v>74</v>
      </c>
      <c r="H60" s="2">
        <f>SUM(D60:G60)</f>
        <v>0</v>
      </c>
      <c r="I60" t="s">
        <v>76</v>
      </c>
    </row>
    <row r="62" spans="1:9">
      <c r="A62" s="2" t="s">
        <v>73</v>
      </c>
      <c r="D62" s="2">
        <f>D4+D10-D58+D60</f>
        <v>0</v>
      </c>
      <c r="E62" s="2">
        <f>E4+E10-E58+E60</f>
        <v>0</v>
      </c>
      <c r="F62" s="2">
        <f>F4+F10-F58+F60</f>
        <v>0</v>
      </c>
      <c r="G62" s="2">
        <f>G4+G10-G58+G60</f>
        <v>0</v>
      </c>
      <c r="H62" s="2">
        <f>SUM(D62:G62)</f>
        <v>0</v>
      </c>
    </row>
  </sheetData>
  <mergeCells count="1">
    <mergeCell ref="D1:G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62"/>
  <sheetViews>
    <sheetView workbookViewId="0">
      <selection activeCell="A52" sqref="A52:XFD52"/>
    </sheetView>
  </sheetViews>
  <sheetFormatPr baseColWidth="10" defaultRowHeight="13"/>
  <cols>
    <col min="1" max="1" width="4.1640625" style="2" customWidth="1"/>
    <col min="2" max="2" width="5.1640625" customWidth="1"/>
    <col min="3" max="3" width="28.6640625" bestFit="1" customWidth="1"/>
    <col min="8" max="8" width="9.6640625" customWidth="1"/>
  </cols>
  <sheetData>
    <row r="1" spans="1:8">
      <c r="D1" s="43" t="s">
        <v>98</v>
      </c>
      <c r="E1" s="43"/>
      <c r="F1" s="43"/>
      <c r="G1" s="43"/>
      <c r="H1" s="2" t="s">
        <v>72</v>
      </c>
    </row>
    <row r="2" spans="1:8">
      <c r="B2" s="3" t="s">
        <v>65</v>
      </c>
      <c r="C2" s="3"/>
      <c r="D2" s="15" t="s">
        <v>61</v>
      </c>
      <c r="E2" s="15" t="s">
        <v>62</v>
      </c>
      <c r="F2" s="15" t="s">
        <v>63</v>
      </c>
      <c r="G2" s="15" t="s">
        <v>64</v>
      </c>
    </row>
    <row r="3" spans="1:8">
      <c r="B3" s="2"/>
      <c r="C3" s="2"/>
    </row>
    <row r="4" spans="1:8">
      <c r="A4" s="2" t="s">
        <v>71</v>
      </c>
      <c r="B4" s="2"/>
      <c r="C4" s="2"/>
      <c r="D4" s="2">
        <f>February!D62</f>
        <v>0</v>
      </c>
      <c r="E4" s="2">
        <f>February!E62</f>
        <v>0</v>
      </c>
      <c r="F4" s="2">
        <f>February!F62</f>
        <v>0</v>
      </c>
      <c r="G4" s="2">
        <f>February!G62</f>
        <v>0</v>
      </c>
      <c r="H4" s="2">
        <f>SUM(D4:G4)</f>
        <v>0</v>
      </c>
    </row>
    <row r="5" spans="1:8">
      <c r="C5" s="4"/>
    </row>
    <row r="6" spans="1:8">
      <c r="A6" s="2" t="s">
        <v>66</v>
      </c>
      <c r="C6" s="4"/>
    </row>
    <row r="7" spans="1:8">
      <c r="B7" s="4" t="s">
        <v>79</v>
      </c>
      <c r="H7" s="2">
        <f t="shared" ref="H7:H10" si="0">SUM(D7:G7)</f>
        <v>0</v>
      </c>
    </row>
    <row r="8" spans="1:8">
      <c r="B8" s="4" t="s">
        <v>80</v>
      </c>
      <c r="H8" s="2"/>
    </row>
    <row r="9" spans="1:8">
      <c r="B9" s="4" t="s">
        <v>67</v>
      </c>
      <c r="H9" s="2">
        <f t="shared" si="0"/>
        <v>0</v>
      </c>
    </row>
    <row r="10" spans="1:8">
      <c r="A10" s="2" t="s">
        <v>68</v>
      </c>
      <c r="C10" s="4"/>
      <c r="H10" s="2">
        <f t="shared" si="0"/>
        <v>0</v>
      </c>
    </row>
    <row r="11" spans="1:8">
      <c r="C11" s="4"/>
    </row>
    <row r="12" spans="1:8">
      <c r="A12" s="2" t="s">
        <v>69</v>
      </c>
      <c r="C12" s="4"/>
    </row>
    <row r="13" spans="1:8">
      <c r="B13" t="s">
        <v>42</v>
      </c>
      <c r="C13" s="4"/>
    </row>
    <row r="14" spans="1:8">
      <c r="C14" s="4" t="s">
        <v>41</v>
      </c>
      <c r="H14" s="2">
        <f t="shared" ref="H14:H16" si="1">SUM(D14:G14)</f>
        <v>0</v>
      </c>
    </row>
    <row r="15" spans="1:8">
      <c r="C15" s="4" t="s">
        <v>43</v>
      </c>
      <c r="H15" s="2">
        <f t="shared" si="1"/>
        <v>0</v>
      </c>
    </row>
    <row r="16" spans="1:8">
      <c r="C16" s="4" t="s">
        <v>46</v>
      </c>
      <c r="H16" s="2">
        <f t="shared" si="1"/>
        <v>0</v>
      </c>
    </row>
    <row r="17" spans="1:8">
      <c r="B17" t="s">
        <v>44</v>
      </c>
      <c r="C17" s="4"/>
    </row>
    <row r="18" spans="1:8">
      <c r="A18"/>
      <c r="C18" s="4" t="s">
        <v>0</v>
      </c>
      <c r="H18" s="2">
        <f t="shared" ref="H18:H23" si="2">SUM(D18:G18)</f>
        <v>0</v>
      </c>
    </row>
    <row r="19" spans="1:8">
      <c r="A19"/>
      <c r="C19" s="4" t="s">
        <v>1</v>
      </c>
      <c r="H19" s="2">
        <f t="shared" si="2"/>
        <v>0</v>
      </c>
    </row>
    <row r="20" spans="1:8">
      <c r="A20"/>
      <c r="C20" s="4" t="s">
        <v>2</v>
      </c>
      <c r="H20" s="2">
        <f t="shared" si="2"/>
        <v>0</v>
      </c>
    </row>
    <row r="21" spans="1:8">
      <c r="A21"/>
      <c r="C21" s="4" t="s">
        <v>3</v>
      </c>
      <c r="H21" s="2">
        <f t="shared" si="2"/>
        <v>0</v>
      </c>
    </row>
    <row r="22" spans="1:8">
      <c r="A22"/>
      <c r="C22" s="4" t="s">
        <v>4</v>
      </c>
      <c r="H22" s="2">
        <f t="shared" si="2"/>
        <v>0</v>
      </c>
    </row>
    <row r="23" spans="1:8">
      <c r="A23"/>
      <c r="C23" s="4" t="s">
        <v>5</v>
      </c>
      <c r="H23" s="2">
        <f t="shared" si="2"/>
        <v>0</v>
      </c>
    </row>
    <row r="24" spans="1:8">
      <c r="A24"/>
      <c r="B24" t="s">
        <v>9</v>
      </c>
      <c r="C24" s="4"/>
    </row>
    <row r="25" spans="1:8">
      <c r="A25"/>
      <c r="C25" s="4" t="s">
        <v>6</v>
      </c>
      <c r="H25" s="2">
        <f t="shared" ref="H25:H29" si="3">SUM(D25:G25)</f>
        <v>0</v>
      </c>
    </row>
    <row r="26" spans="1:8">
      <c r="A26"/>
      <c r="C26" s="4" t="s">
        <v>7</v>
      </c>
      <c r="H26" s="2">
        <f t="shared" si="3"/>
        <v>0</v>
      </c>
    </row>
    <row r="27" spans="1:8">
      <c r="A27"/>
      <c r="C27" s="4" t="s">
        <v>8</v>
      </c>
      <c r="H27" s="2">
        <f t="shared" si="3"/>
        <v>0</v>
      </c>
    </row>
    <row r="28" spans="1:8">
      <c r="A28"/>
      <c r="C28" s="4" t="s">
        <v>10</v>
      </c>
      <c r="H28" s="2">
        <f t="shared" si="3"/>
        <v>0</v>
      </c>
    </row>
    <row r="29" spans="1:8">
      <c r="A29"/>
      <c r="C29" s="4" t="s">
        <v>11</v>
      </c>
      <c r="H29" s="2">
        <f t="shared" si="3"/>
        <v>0</v>
      </c>
    </row>
    <row r="30" spans="1:8">
      <c r="A30"/>
      <c r="B30" t="s">
        <v>12</v>
      </c>
      <c r="C30" s="4"/>
    </row>
    <row r="31" spans="1:8">
      <c r="A31"/>
      <c r="C31" s="4" t="s">
        <v>13</v>
      </c>
      <c r="H31" s="2">
        <f t="shared" ref="H31:H34" si="4">SUM(D31:G31)</f>
        <v>0</v>
      </c>
    </row>
    <row r="32" spans="1:8">
      <c r="A32"/>
      <c r="C32" s="4" t="s">
        <v>14</v>
      </c>
      <c r="H32" s="2">
        <f t="shared" si="4"/>
        <v>0</v>
      </c>
    </row>
    <row r="33" spans="1:8">
      <c r="A33"/>
      <c r="C33" s="4" t="s">
        <v>15</v>
      </c>
      <c r="H33" s="2">
        <f t="shared" si="4"/>
        <v>0</v>
      </c>
    </row>
    <row r="34" spans="1:8">
      <c r="A34"/>
      <c r="C34" s="4" t="s">
        <v>75</v>
      </c>
      <c r="H34" s="2">
        <f t="shared" si="4"/>
        <v>0</v>
      </c>
    </row>
    <row r="35" spans="1:8">
      <c r="A35"/>
      <c r="B35" t="s">
        <v>22</v>
      </c>
      <c r="C35" s="4"/>
    </row>
    <row r="36" spans="1:8">
      <c r="A36"/>
      <c r="C36" s="4" t="s">
        <v>23</v>
      </c>
      <c r="H36" s="2">
        <f t="shared" ref="H36:H43" si="5">SUM(D36:G36)</f>
        <v>0</v>
      </c>
    </row>
    <row r="37" spans="1:8">
      <c r="A37"/>
      <c r="C37" s="4" t="s">
        <v>24</v>
      </c>
      <c r="H37" s="2">
        <f t="shared" si="5"/>
        <v>0</v>
      </c>
    </row>
    <row r="38" spans="1:8">
      <c r="A38"/>
      <c r="C38" s="4" t="s">
        <v>25</v>
      </c>
      <c r="H38" s="2">
        <f t="shared" si="5"/>
        <v>0</v>
      </c>
    </row>
    <row r="39" spans="1:8">
      <c r="A39"/>
      <c r="C39" s="4" t="s">
        <v>26</v>
      </c>
      <c r="H39" s="2">
        <f t="shared" si="5"/>
        <v>0</v>
      </c>
    </row>
    <row r="40" spans="1:8">
      <c r="A40"/>
      <c r="C40" s="4" t="s">
        <v>28</v>
      </c>
      <c r="H40" s="2">
        <f t="shared" si="5"/>
        <v>0</v>
      </c>
    </row>
    <row r="41" spans="1:8">
      <c r="A41"/>
      <c r="C41" s="4" t="s">
        <v>31</v>
      </c>
      <c r="H41" s="2">
        <f t="shared" si="5"/>
        <v>0</v>
      </c>
    </row>
    <row r="42" spans="1:8">
      <c r="A42"/>
      <c r="C42" s="4" t="s">
        <v>30</v>
      </c>
      <c r="H42" s="2">
        <f t="shared" si="5"/>
        <v>0</v>
      </c>
    </row>
    <row r="43" spans="1:8">
      <c r="A43"/>
      <c r="C43" s="4" t="s">
        <v>32</v>
      </c>
      <c r="H43" s="2">
        <f t="shared" si="5"/>
        <v>0</v>
      </c>
    </row>
    <row r="44" spans="1:8">
      <c r="A44"/>
      <c r="B44" t="s">
        <v>35</v>
      </c>
      <c r="C44" s="4"/>
    </row>
    <row r="45" spans="1:8">
      <c r="A45"/>
      <c r="C45" s="4" t="s">
        <v>36</v>
      </c>
      <c r="H45" s="2">
        <f t="shared" ref="H45:H47" si="6">SUM(D45:G45)</f>
        <v>0</v>
      </c>
    </row>
    <row r="46" spans="1:8">
      <c r="A46"/>
      <c r="C46" s="4" t="s">
        <v>37</v>
      </c>
      <c r="H46" s="2">
        <f t="shared" si="6"/>
        <v>0</v>
      </c>
    </row>
    <row r="47" spans="1:8">
      <c r="A47"/>
      <c r="C47" s="4" t="s">
        <v>38</v>
      </c>
      <c r="H47" s="2">
        <f t="shared" si="6"/>
        <v>0</v>
      </c>
    </row>
    <row r="48" spans="1:8">
      <c r="A48"/>
      <c r="B48" t="s">
        <v>47</v>
      </c>
      <c r="C48" s="4"/>
    </row>
    <row r="49" spans="1:9">
      <c r="C49" s="4" t="s">
        <v>48</v>
      </c>
      <c r="H49" s="2">
        <f t="shared" ref="H49:H52" si="7">SUM(D49:G49)</f>
        <v>0</v>
      </c>
    </row>
    <row r="50" spans="1:9">
      <c r="C50" s="4" t="s">
        <v>49</v>
      </c>
      <c r="H50" s="2">
        <f t="shared" si="7"/>
        <v>0</v>
      </c>
    </row>
    <row r="51" spans="1:9">
      <c r="C51" s="4" t="s">
        <v>50</v>
      </c>
      <c r="H51" s="2">
        <f t="shared" si="7"/>
        <v>0</v>
      </c>
    </row>
    <row r="52" spans="1:9">
      <c r="C52" s="4" t="s">
        <v>59</v>
      </c>
      <c r="H52" s="2">
        <f t="shared" si="7"/>
        <v>0</v>
      </c>
    </row>
    <row r="53" spans="1:9">
      <c r="C53" s="4" t="s">
        <v>77</v>
      </c>
      <c r="H53" s="2"/>
    </row>
    <row r="54" spans="1:9">
      <c r="B54" t="s">
        <v>51</v>
      </c>
      <c r="C54" s="4"/>
    </row>
    <row r="55" spans="1:9">
      <c r="C55" s="4" t="s">
        <v>52</v>
      </c>
      <c r="H55" s="2">
        <f t="shared" ref="H55:H56" si="8">SUM(D55:G55)</f>
        <v>0</v>
      </c>
    </row>
    <row r="56" spans="1:9">
      <c r="C56" s="4" t="s">
        <v>53</v>
      </c>
      <c r="H56" s="2">
        <f t="shared" si="8"/>
        <v>0</v>
      </c>
    </row>
    <row r="58" spans="1:9">
      <c r="A58" s="2" t="s">
        <v>70</v>
      </c>
      <c r="H58" s="2">
        <f>SUM(D58:G58)</f>
        <v>0</v>
      </c>
    </row>
    <row r="60" spans="1:9">
      <c r="A60" s="2" t="s">
        <v>74</v>
      </c>
      <c r="H60" s="2">
        <f>SUM(D60:G60)</f>
        <v>0</v>
      </c>
      <c r="I60" t="s">
        <v>76</v>
      </c>
    </row>
    <row r="62" spans="1:9">
      <c r="A62" s="2" t="s">
        <v>73</v>
      </c>
      <c r="D62" s="2">
        <f>D4+D10-D58+D60</f>
        <v>0</v>
      </c>
      <c r="E62" s="2">
        <f>E4+E10-E58+E60</f>
        <v>0</v>
      </c>
      <c r="F62" s="2">
        <f>F4+F10-F58+F60</f>
        <v>0</v>
      </c>
      <c r="G62" s="2">
        <f>G4+G10-G58+G60</f>
        <v>0</v>
      </c>
      <c r="H62" s="2">
        <f>SUM(D62:G62)</f>
        <v>0</v>
      </c>
    </row>
  </sheetData>
  <mergeCells count="1">
    <mergeCell ref="D1:G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62"/>
  <sheetViews>
    <sheetView workbookViewId="0">
      <selection activeCell="A52" sqref="A52:XFD52"/>
    </sheetView>
  </sheetViews>
  <sheetFormatPr baseColWidth="10" defaultRowHeight="13"/>
  <cols>
    <col min="1" max="1" width="4.1640625" style="2" customWidth="1"/>
    <col min="2" max="2" width="5.1640625" customWidth="1"/>
    <col min="3" max="3" width="28.6640625" bestFit="1" customWidth="1"/>
    <col min="8" max="8" width="9.6640625" customWidth="1"/>
  </cols>
  <sheetData>
    <row r="1" spans="1:8">
      <c r="D1" s="43" t="s">
        <v>98</v>
      </c>
      <c r="E1" s="43"/>
      <c r="F1" s="43"/>
      <c r="G1" s="43"/>
      <c r="H1" s="2" t="s">
        <v>72</v>
      </c>
    </row>
    <row r="2" spans="1:8">
      <c r="B2" s="3" t="s">
        <v>65</v>
      </c>
      <c r="C2" s="3"/>
      <c r="D2" s="15" t="s">
        <v>61</v>
      </c>
      <c r="E2" s="15" t="s">
        <v>62</v>
      </c>
      <c r="F2" s="15" t="s">
        <v>63</v>
      </c>
      <c r="G2" s="15" t="s">
        <v>64</v>
      </c>
    </row>
    <row r="3" spans="1:8">
      <c r="B3" s="2"/>
      <c r="C3" s="2"/>
    </row>
    <row r="4" spans="1:8">
      <c r="A4" s="2" t="s">
        <v>71</v>
      </c>
      <c r="B4" s="2"/>
      <c r="C4" s="2"/>
      <c r="D4" s="2">
        <f>March!D62</f>
        <v>0</v>
      </c>
      <c r="E4" s="2">
        <f>March!E62</f>
        <v>0</v>
      </c>
      <c r="F4" s="2">
        <f>March!F62</f>
        <v>0</v>
      </c>
      <c r="G4" s="2">
        <f>March!G62</f>
        <v>0</v>
      </c>
      <c r="H4" s="2">
        <f>SUM(D4:G4)</f>
        <v>0</v>
      </c>
    </row>
    <row r="5" spans="1:8">
      <c r="C5" s="4"/>
    </row>
    <row r="6" spans="1:8">
      <c r="A6" s="2" t="s">
        <v>66</v>
      </c>
      <c r="C6" s="4"/>
    </row>
    <row r="7" spans="1:8">
      <c r="B7" s="4" t="s">
        <v>79</v>
      </c>
      <c r="H7" s="2">
        <f t="shared" ref="H7:H10" si="0">SUM(D7:G7)</f>
        <v>0</v>
      </c>
    </row>
    <row r="8" spans="1:8">
      <c r="B8" s="4" t="s">
        <v>80</v>
      </c>
      <c r="H8" s="2"/>
    </row>
    <row r="9" spans="1:8">
      <c r="B9" s="4" t="s">
        <v>67</v>
      </c>
      <c r="H9" s="2">
        <f t="shared" si="0"/>
        <v>0</v>
      </c>
    </row>
    <row r="10" spans="1:8">
      <c r="A10" s="2" t="s">
        <v>68</v>
      </c>
      <c r="C10" s="4"/>
      <c r="H10" s="2">
        <f t="shared" si="0"/>
        <v>0</v>
      </c>
    </row>
    <row r="11" spans="1:8">
      <c r="C11" s="4"/>
    </row>
    <row r="12" spans="1:8">
      <c r="A12" s="2" t="s">
        <v>69</v>
      </c>
      <c r="C12" s="4"/>
    </row>
    <row r="13" spans="1:8">
      <c r="B13" t="s">
        <v>42</v>
      </c>
      <c r="C13" s="4"/>
    </row>
    <row r="14" spans="1:8">
      <c r="C14" s="4" t="s">
        <v>41</v>
      </c>
      <c r="H14" s="2">
        <f t="shared" ref="H14:H16" si="1">SUM(D14:G14)</f>
        <v>0</v>
      </c>
    </row>
    <row r="15" spans="1:8">
      <c r="C15" s="4" t="s">
        <v>43</v>
      </c>
      <c r="H15" s="2">
        <f t="shared" si="1"/>
        <v>0</v>
      </c>
    </row>
    <row r="16" spans="1:8">
      <c r="C16" s="4" t="s">
        <v>46</v>
      </c>
      <c r="H16" s="2">
        <f t="shared" si="1"/>
        <v>0</v>
      </c>
    </row>
    <row r="17" spans="1:8">
      <c r="B17" t="s">
        <v>44</v>
      </c>
      <c r="C17" s="4"/>
    </row>
    <row r="18" spans="1:8">
      <c r="A18"/>
      <c r="C18" s="4" t="s">
        <v>0</v>
      </c>
      <c r="H18" s="2">
        <f t="shared" ref="H18:H23" si="2">SUM(D18:G18)</f>
        <v>0</v>
      </c>
    </row>
    <row r="19" spans="1:8">
      <c r="A19"/>
      <c r="C19" s="4" t="s">
        <v>1</v>
      </c>
      <c r="H19" s="2">
        <f t="shared" si="2"/>
        <v>0</v>
      </c>
    </row>
    <row r="20" spans="1:8">
      <c r="A20"/>
      <c r="C20" s="4" t="s">
        <v>2</v>
      </c>
      <c r="H20" s="2">
        <f t="shared" si="2"/>
        <v>0</v>
      </c>
    </row>
    <row r="21" spans="1:8">
      <c r="A21"/>
      <c r="C21" s="4" t="s">
        <v>3</v>
      </c>
      <c r="H21" s="2">
        <f t="shared" si="2"/>
        <v>0</v>
      </c>
    </row>
    <row r="22" spans="1:8">
      <c r="A22"/>
      <c r="C22" s="4" t="s">
        <v>4</v>
      </c>
      <c r="H22" s="2">
        <f t="shared" si="2"/>
        <v>0</v>
      </c>
    </row>
    <row r="23" spans="1:8">
      <c r="A23"/>
      <c r="C23" s="4" t="s">
        <v>5</v>
      </c>
      <c r="H23" s="2">
        <f t="shared" si="2"/>
        <v>0</v>
      </c>
    </row>
    <row r="24" spans="1:8">
      <c r="A24"/>
      <c r="B24" t="s">
        <v>9</v>
      </c>
      <c r="C24" s="4"/>
    </row>
    <row r="25" spans="1:8">
      <c r="A25"/>
      <c r="C25" s="4" t="s">
        <v>6</v>
      </c>
      <c r="H25" s="2">
        <f t="shared" ref="H25:H29" si="3">SUM(D25:G25)</f>
        <v>0</v>
      </c>
    </row>
    <row r="26" spans="1:8">
      <c r="A26"/>
      <c r="C26" s="4" t="s">
        <v>7</v>
      </c>
      <c r="H26" s="2">
        <f t="shared" si="3"/>
        <v>0</v>
      </c>
    </row>
    <row r="27" spans="1:8">
      <c r="A27"/>
      <c r="C27" s="4" t="s">
        <v>8</v>
      </c>
      <c r="H27" s="2">
        <f t="shared" si="3"/>
        <v>0</v>
      </c>
    </row>
    <row r="28" spans="1:8">
      <c r="A28"/>
      <c r="C28" s="4" t="s">
        <v>10</v>
      </c>
      <c r="H28" s="2">
        <f t="shared" si="3"/>
        <v>0</v>
      </c>
    </row>
    <row r="29" spans="1:8">
      <c r="A29"/>
      <c r="C29" s="4" t="s">
        <v>11</v>
      </c>
      <c r="H29" s="2">
        <f t="shared" si="3"/>
        <v>0</v>
      </c>
    </row>
    <row r="30" spans="1:8">
      <c r="A30"/>
      <c r="B30" t="s">
        <v>12</v>
      </c>
      <c r="C30" s="4"/>
    </row>
    <row r="31" spans="1:8">
      <c r="A31"/>
      <c r="C31" s="4" t="s">
        <v>13</v>
      </c>
      <c r="H31" s="2">
        <f t="shared" ref="H31:H34" si="4">SUM(D31:G31)</f>
        <v>0</v>
      </c>
    </row>
    <row r="32" spans="1:8">
      <c r="A32"/>
      <c r="C32" s="4" t="s">
        <v>14</v>
      </c>
      <c r="H32" s="2">
        <f t="shared" si="4"/>
        <v>0</v>
      </c>
    </row>
    <row r="33" spans="1:8">
      <c r="A33"/>
      <c r="C33" s="4" t="s">
        <v>15</v>
      </c>
      <c r="H33" s="2">
        <f t="shared" si="4"/>
        <v>0</v>
      </c>
    </row>
    <row r="34" spans="1:8">
      <c r="A34"/>
      <c r="C34" s="4" t="s">
        <v>75</v>
      </c>
      <c r="H34" s="2">
        <f t="shared" si="4"/>
        <v>0</v>
      </c>
    </row>
    <row r="35" spans="1:8">
      <c r="A35"/>
      <c r="B35" t="s">
        <v>22</v>
      </c>
      <c r="C35" s="4"/>
    </row>
    <row r="36" spans="1:8">
      <c r="A36"/>
      <c r="C36" s="4" t="s">
        <v>23</v>
      </c>
      <c r="H36" s="2">
        <f t="shared" ref="H36:H43" si="5">SUM(D36:G36)</f>
        <v>0</v>
      </c>
    </row>
    <row r="37" spans="1:8">
      <c r="A37"/>
      <c r="C37" s="4" t="s">
        <v>24</v>
      </c>
      <c r="H37" s="2">
        <f t="shared" si="5"/>
        <v>0</v>
      </c>
    </row>
    <row r="38" spans="1:8">
      <c r="A38"/>
      <c r="C38" s="4" t="s">
        <v>25</v>
      </c>
      <c r="H38" s="2">
        <f t="shared" si="5"/>
        <v>0</v>
      </c>
    </row>
    <row r="39" spans="1:8">
      <c r="A39"/>
      <c r="C39" s="4" t="s">
        <v>26</v>
      </c>
      <c r="H39" s="2">
        <f t="shared" si="5"/>
        <v>0</v>
      </c>
    </row>
    <row r="40" spans="1:8">
      <c r="A40"/>
      <c r="C40" s="4" t="s">
        <v>28</v>
      </c>
      <c r="H40" s="2">
        <f t="shared" si="5"/>
        <v>0</v>
      </c>
    </row>
    <row r="41" spans="1:8">
      <c r="A41"/>
      <c r="C41" s="4" t="s">
        <v>31</v>
      </c>
      <c r="H41" s="2">
        <f t="shared" si="5"/>
        <v>0</v>
      </c>
    </row>
    <row r="42" spans="1:8">
      <c r="A42"/>
      <c r="C42" s="4" t="s">
        <v>30</v>
      </c>
      <c r="H42" s="2">
        <f t="shared" si="5"/>
        <v>0</v>
      </c>
    </row>
    <row r="43" spans="1:8">
      <c r="A43"/>
      <c r="C43" s="4" t="s">
        <v>32</v>
      </c>
      <c r="H43" s="2">
        <f t="shared" si="5"/>
        <v>0</v>
      </c>
    </row>
    <row r="44" spans="1:8">
      <c r="A44"/>
      <c r="B44" t="s">
        <v>35</v>
      </c>
      <c r="C44" s="4"/>
    </row>
    <row r="45" spans="1:8">
      <c r="A45"/>
      <c r="C45" s="4" t="s">
        <v>36</v>
      </c>
      <c r="H45" s="2">
        <f t="shared" ref="H45:H47" si="6">SUM(D45:G45)</f>
        <v>0</v>
      </c>
    </row>
    <row r="46" spans="1:8">
      <c r="A46"/>
      <c r="C46" s="4" t="s">
        <v>37</v>
      </c>
      <c r="H46" s="2">
        <f t="shared" si="6"/>
        <v>0</v>
      </c>
    </row>
    <row r="47" spans="1:8">
      <c r="A47"/>
      <c r="C47" s="4" t="s">
        <v>38</v>
      </c>
      <c r="H47" s="2">
        <f t="shared" si="6"/>
        <v>0</v>
      </c>
    </row>
    <row r="48" spans="1:8">
      <c r="A48"/>
      <c r="B48" t="s">
        <v>47</v>
      </c>
      <c r="C48" s="4"/>
    </row>
    <row r="49" spans="1:9">
      <c r="C49" s="4" t="s">
        <v>48</v>
      </c>
      <c r="H49" s="2">
        <f t="shared" ref="H49:H52" si="7">SUM(D49:G49)</f>
        <v>0</v>
      </c>
    </row>
    <row r="50" spans="1:9">
      <c r="C50" s="4" t="s">
        <v>49</v>
      </c>
      <c r="H50" s="2">
        <f t="shared" si="7"/>
        <v>0</v>
      </c>
    </row>
    <row r="51" spans="1:9">
      <c r="C51" s="4" t="s">
        <v>50</v>
      </c>
      <c r="H51" s="2">
        <f t="shared" si="7"/>
        <v>0</v>
      </c>
    </row>
    <row r="52" spans="1:9">
      <c r="C52" s="4" t="s">
        <v>59</v>
      </c>
      <c r="H52" s="2">
        <f t="shared" si="7"/>
        <v>0</v>
      </c>
    </row>
    <row r="53" spans="1:9">
      <c r="C53" s="4" t="s">
        <v>77</v>
      </c>
      <c r="H53" s="2"/>
    </row>
    <row r="54" spans="1:9">
      <c r="B54" t="s">
        <v>51</v>
      </c>
      <c r="C54" s="4"/>
    </row>
    <row r="55" spans="1:9">
      <c r="C55" s="4" t="s">
        <v>52</v>
      </c>
      <c r="H55" s="2">
        <f t="shared" ref="H55:H56" si="8">SUM(D55:G55)</f>
        <v>0</v>
      </c>
    </row>
    <row r="56" spans="1:9">
      <c r="C56" s="4" t="s">
        <v>53</v>
      </c>
      <c r="H56" s="2">
        <f t="shared" si="8"/>
        <v>0</v>
      </c>
    </row>
    <row r="58" spans="1:9">
      <c r="A58" s="2" t="s">
        <v>70</v>
      </c>
      <c r="H58" s="2">
        <f>SUM(D58:G58)</f>
        <v>0</v>
      </c>
    </row>
    <row r="60" spans="1:9">
      <c r="A60" s="2" t="s">
        <v>74</v>
      </c>
      <c r="H60" s="2">
        <f>SUM(D60:G60)</f>
        <v>0</v>
      </c>
      <c r="I60" t="s">
        <v>76</v>
      </c>
    </row>
    <row r="62" spans="1:9">
      <c r="A62" s="2" t="s">
        <v>73</v>
      </c>
      <c r="D62" s="2">
        <f>D4+D10-D58+D60</f>
        <v>0</v>
      </c>
      <c r="E62" s="2">
        <f>E4+E10-E58+E60</f>
        <v>0</v>
      </c>
      <c r="F62" s="2">
        <f>F4+F10-F58+F60</f>
        <v>0</v>
      </c>
      <c r="G62" s="2">
        <f>G4+G10-G58+G60</f>
        <v>0</v>
      </c>
      <c r="H62" s="2">
        <f>SUM(D62:G62)</f>
        <v>0</v>
      </c>
    </row>
  </sheetData>
  <mergeCells count="1">
    <mergeCell ref="D1:G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62"/>
  <sheetViews>
    <sheetView workbookViewId="0">
      <selection activeCell="A52" sqref="A52:XFD52"/>
    </sheetView>
  </sheetViews>
  <sheetFormatPr baseColWidth="10" defaultRowHeight="13"/>
  <cols>
    <col min="1" max="1" width="4.1640625" style="2" customWidth="1"/>
    <col min="2" max="2" width="5.1640625" customWidth="1"/>
    <col min="3" max="3" width="28.6640625" bestFit="1" customWidth="1"/>
    <col min="8" max="8" width="9.6640625" customWidth="1"/>
  </cols>
  <sheetData>
    <row r="1" spans="1:8">
      <c r="D1" s="43" t="s">
        <v>98</v>
      </c>
      <c r="E1" s="43"/>
      <c r="F1" s="43"/>
      <c r="G1" s="43"/>
      <c r="H1" s="2" t="s">
        <v>72</v>
      </c>
    </row>
    <row r="2" spans="1:8">
      <c r="B2" s="3" t="s">
        <v>65</v>
      </c>
      <c r="C2" s="3"/>
      <c r="D2" s="15" t="s">
        <v>61</v>
      </c>
      <c r="E2" s="15" t="s">
        <v>62</v>
      </c>
      <c r="F2" s="15" t="s">
        <v>63</v>
      </c>
      <c r="G2" s="15" t="s">
        <v>64</v>
      </c>
    </row>
    <row r="3" spans="1:8">
      <c r="B3" s="2"/>
      <c r="C3" s="2"/>
    </row>
    <row r="4" spans="1:8">
      <c r="A4" s="2" t="s">
        <v>71</v>
      </c>
      <c r="B4" s="2"/>
      <c r="C4" s="2"/>
      <c r="D4" s="2">
        <f>April!D62</f>
        <v>0</v>
      </c>
      <c r="E4" s="2">
        <f>April!E62</f>
        <v>0</v>
      </c>
      <c r="F4" s="2">
        <f>April!F62</f>
        <v>0</v>
      </c>
      <c r="G4" s="2">
        <f>April!G62</f>
        <v>0</v>
      </c>
      <c r="H4" s="2">
        <f>SUM(D4:G4)</f>
        <v>0</v>
      </c>
    </row>
    <row r="5" spans="1:8">
      <c r="C5" s="4"/>
    </row>
    <row r="6" spans="1:8">
      <c r="A6" s="2" t="s">
        <v>66</v>
      </c>
      <c r="C6" s="4"/>
    </row>
    <row r="7" spans="1:8">
      <c r="B7" s="4" t="s">
        <v>79</v>
      </c>
      <c r="H7" s="2">
        <f t="shared" ref="H7:H10" si="0">SUM(D7:G7)</f>
        <v>0</v>
      </c>
    </row>
    <row r="8" spans="1:8">
      <c r="B8" s="4" t="s">
        <v>80</v>
      </c>
      <c r="H8" s="2"/>
    </row>
    <row r="9" spans="1:8">
      <c r="B9" s="4" t="s">
        <v>67</v>
      </c>
      <c r="H9" s="2">
        <f t="shared" si="0"/>
        <v>0</v>
      </c>
    </row>
    <row r="10" spans="1:8">
      <c r="A10" s="2" t="s">
        <v>68</v>
      </c>
      <c r="C10" s="4"/>
      <c r="H10" s="2">
        <f t="shared" si="0"/>
        <v>0</v>
      </c>
    </row>
    <row r="11" spans="1:8">
      <c r="C11" s="4"/>
    </row>
    <row r="12" spans="1:8">
      <c r="A12" s="2" t="s">
        <v>69</v>
      </c>
      <c r="C12" s="4"/>
    </row>
    <row r="13" spans="1:8">
      <c r="B13" t="s">
        <v>42</v>
      </c>
      <c r="C13" s="4"/>
    </row>
    <row r="14" spans="1:8">
      <c r="C14" s="4" t="s">
        <v>41</v>
      </c>
      <c r="H14" s="2">
        <f t="shared" ref="H14:H16" si="1">SUM(D14:G14)</f>
        <v>0</v>
      </c>
    </row>
    <row r="15" spans="1:8">
      <c r="C15" s="4" t="s">
        <v>43</v>
      </c>
      <c r="H15" s="2">
        <f t="shared" si="1"/>
        <v>0</v>
      </c>
    </row>
    <row r="16" spans="1:8">
      <c r="C16" s="4" t="s">
        <v>46</v>
      </c>
      <c r="H16" s="2">
        <f t="shared" si="1"/>
        <v>0</v>
      </c>
    </row>
    <row r="17" spans="1:8">
      <c r="B17" t="s">
        <v>44</v>
      </c>
      <c r="C17" s="4"/>
    </row>
    <row r="18" spans="1:8">
      <c r="A18"/>
      <c r="C18" s="4" t="s">
        <v>0</v>
      </c>
      <c r="H18" s="2">
        <f t="shared" ref="H18:H23" si="2">SUM(D18:G18)</f>
        <v>0</v>
      </c>
    </row>
    <row r="19" spans="1:8">
      <c r="A19"/>
      <c r="C19" s="4" t="s">
        <v>1</v>
      </c>
      <c r="H19" s="2">
        <f t="shared" si="2"/>
        <v>0</v>
      </c>
    </row>
    <row r="20" spans="1:8">
      <c r="A20"/>
      <c r="C20" s="4" t="s">
        <v>2</v>
      </c>
      <c r="H20" s="2">
        <f t="shared" si="2"/>
        <v>0</v>
      </c>
    </row>
    <row r="21" spans="1:8">
      <c r="A21"/>
      <c r="C21" s="4" t="s">
        <v>3</v>
      </c>
      <c r="H21" s="2">
        <f t="shared" si="2"/>
        <v>0</v>
      </c>
    </row>
    <row r="22" spans="1:8">
      <c r="A22"/>
      <c r="C22" s="4" t="s">
        <v>4</v>
      </c>
      <c r="H22" s="2">
        <f t="shared" si="2"/>
        <v>0</v>
      </c>
    </row>
    <row r="23" spans="1:8">
      <c r="A23"/>
      <c r="C23" s="4" t="s">
        <v>5</v>
      </c>
      <c r="H23" s="2">
        <f t="shared" si="2"/>
        <v>0</v>
      </c>
    </row>
    <row r="24" spans="1:8">
      <c r="A24"/>
      <c r="B24" t="s">
        <v>9</v>
      </c>
      <c r="C24" s="4"/>
    </row>
    <row r="25" spans="1:8">
      <c r="A25"/>
      <c r="C25" s="4" t="s">
        <v>6</v>
      </c>
      <c r="H25" s="2">
        <f t="shared" ref="H25:H29" si="3">SUM(D25:G25)</f>
        <v>0</v>
      </c>
    </row>
    <row r="26" spans="1:8">
      <c r="A26"/>
      <c r="C26" s="4" t="s">
        <v>7</v>
      </c>
      <c r="H26" s="2">
        <f t="shared" si="3"/>
        <v>0</v>
      </c>
    </row>
    <row r="27" spans="1:8">
      <c r="A27"/>
      <c r="C27" s="4" t="s">
        <v>8</v>
      </c>
      <c r="H27" s="2">
        <f t="shared" si="3"/>
        <v>0</v>
      </c>
    </row>
    <row r="28" spans="1:8">
      <c r="A28"/>
      <c r="C28" s="4" t="s">
        <v>10</v>
      </c>
      <c r="H28" s="2">
        <f t="shared" si="3"/>
        <v>0</v>
      </c>
    </row>
    <row r="29" spans="1:8">
      <c r="A29"/>
      <c r="C29" s="4" t="s">
        <v>11</v>
      </c>
      <c r="H29" s="2">
        <f t="shared" si="3"/>
        <v>0</v>
      </c>
    </row>
    <row r="30" spans="1:8">
      <c r="A30"/>
      <c r="B30" t="s">
        <v>12</v>
      </c>
      <c r="C30" s="4"/>
    </row>
    <row r="31" spans="1:8">
      <c r="A31"/>
      <c r="C31" s="4" t="s">
        <v>13</v>
      </c>
      <c r="H31" s="2">
        <f t="shared" ref="H31:H34" si="4">SUM(D31:G31)</f>
        <v>0</v>
      </c>
    </row>
    <row r="32" spans="1:8">
      <c r="A32"/>
      <c r="C32" s="4" t="s">
        <v>14</v>
      </c>
      <c r="H32" s="2">
        <f t="shared" si="4"/>
        <v>0</v>
      </c>
    </row>
    <row r="33" spans="1:8">
      <c r="A33"/>
      <c r="C33" s="4" t="s">
        <v>15</v>
      </c>
      <c r="H33" s="2">
        <f t="shared" si="4"/>
        <v>0</v>
      </c>
    </row>
    <row r="34" spans="1:8">
      <c r="A34"/>
      <c r="C34" s="4" t="s">
        <v>75</v>
      </c>
      <c r="H34" s="2">
        <f t="shared" si="4"/>
        <v>0</v>
      </c>
    </row>
    <row r="35" spans="1:8">
      <c r="A35"/>
      <c r="B35" t="s">
        <v>22</v>
      </c>
      <c r="C35" s="4"/>
    </row>
    <row r="36" spans="1:8">
      <c r="A36"/>
      <c r="C36" s="4" t="s">
        <v>23</v>
      </c>
      <c r="H36" s="2">
        <f t="shared" ref="H36:H43" si="5">SUM(D36:G36)</f>
        <v>0</v>
      </c>
    </row>
    <row r="37" spans="1:8">
      <c r="A37"/>
      <c r="C37" s="4" t="s">
        <v>24</v>
      </c>
      <c r="H37" s="2">
        <f t="shared" si="5"/>
        <v>0</v>
      </c>
    </row>
    <row r="38" spans="1:8">
      <c r="A38"/>
      <c r="C38" s="4" t="s">
        <v>25</v>
      </c>
      <c r="H38" s="2">
        <f t="shared" si="5"/>
        <v>0</v>
      </c>
    </row>
    <row r="39" spans="1:8">
      <c r="A39"/>
      <c r="C39" s="4" t="s">
        <v>26</v>
      </c>
      <c r="H39" s="2">
        <f t="shared" si="5"/>
        <v>0</v>
      </c>
    </row>
    <row r="40" spans="1:8">
      <c r="A40"/>
      <c r="C40" s="4" t="s">
        <v>28</v>
      </c>
      <c r="H40" s="2">
        <f t="shared" si="5"/>
        <v>0</v>
      </c>
    </row>
    <row r="41" spans="1:8">
      <c r="A41"/>
      <c r="C41" s="4" t="s">
        <v>31</v>
      </c>
      <c r="H41" s="2">
        <f t="shared" si="5"/>
        <v>0</v>
      </c>
    </row>
    <row r="42" spans="1:8">
      <c r="A42"/>
      <c r="C42" s="4" t="s">
        <v>30</v>
      </c>
      <c r="H42" s="2">
        <f t="shared" si="5"/>
        <v>0</v>
      </c>
    </row>
    <row r="43" spans="1:8">
      <c r="A43"/>
      <c r="C43" s="4" t="s">
        <v>32</v>
      </c>
      <c r="H43" s="2">
        <f t="shared" si="5"/>
        <v>0</v>
      </c>
    </row>
    <row r="44" spans="1:8">
      <c r="A44"/>
      <c r="B44" t="s">
        <v>35</v>
      </c>
      <c r="C44" s="4"/>
    </row>
    <row r="45" spans="1:8">
      <c r="A45"/>
      <c r="C45" s="4" t="s">
        <v>36</v>
      </c>
      <c r="H45" s="2">
        <f t="shared" ref="H45:H47" si="6">SUM(D45:G45)</f>
        <v>0</v>
      </c>
    </row>
    <row r="46" spans="1:8">
      <c r="A46"/>
      <c r="C46" s="4" t="s">
        <v>37</v>
      </c>
      <c r="H46" s="2">
        <f t="shared" si="6"/>
        <v>0</v>
      </c>
    </row>
    <row r="47" spans="1:8">
      <c r="A47"/>
      <c r="C47" s="4" t="s">
        <v>38</v>
      </c>
      <c r="H47" s="2">
        <f t="shared" si="6"/>
        <v>0</v>
      </c>
    </row>
    <row r="48" spans="1:8">
      <c r="A48"/>
      <c r="B48" t="s">
        <v>47</v>
      </c>
      <c r="C48" s="4"/>
    </row>
    <row r="49" spans="1:9">
      <c r="C49" s="4" t="s">
        <v>48</v>
      </c>
      <c r="H49" s="2">
        <f t="shared" ref="H49:H52" si="7">SUM(D49:G49)</f>
        <v>0</v>
      </c>
    </row>
    <row r="50" spans="1:9">
      <c r="C50" s="4" t="s">
        <v>49</v>
      </c>
      <c r="H50" s="2">
        <f t="shared" si="7"/>
        <v>0</v>
      </c>
    </row>
    <row r="51" spans="1:9">
      <c r="C51" s="4" t="s">
        <v>50</v>
      </c>
      <c r="H51" s="2">
        <f t="shared" si="7"/>
        <v>0</v>
      </c>
    </row>
    <row r="52" spans="1:9">
      <c r="C52" s="4" t="s">
        <v>59</v>
      </c>
      <c r="H52" s="2">
        <f t="shared" si="7"/>
        <v>0</v>
      </c>
    </row>
    <row r="53" spans="1:9">
      <c r="C53" s="4" t="s">
        <v>77</v>
      </c>
      <c r="H53" s="2"/>
    </row>
    <row r="54" spans="1:9">
      <c r="B54" t="s">
        <v>51</v>
      </c>
      <c r="C54" s="4"/>
    </row>
    <row r="55" spans="1:9">
      <c r="C55" s="4" t="s">
        <v>52</v>
      </c>
      <c r="H55" s="2">
        <f t="shared" ref="H55:H56" si="8">SUM(D55:G55)</f>
        <v>0</v>
      </c>
    </row>
    <row r="56" spans="1:9">
      <c r="C56" s="4" t="s">
        <v>53</v>
      </c>
      <c r="H56" s="2">
        <f t="shared" si="8"/>
        <v>0</v>
      </c>
    </row>
    <row r="58" spans="1:9">
      <c r="A58" s="2" t="s">
        <v>70</v>
      </c>
      <c r="H58" s="2">
        <f>SUM(D58:G58)</f>
        <v>0</v>
      </c>
    </row>
    <row r="60" spans="1:9">
      <c r="A60" s="2" t="s">
        <v>74</v>
      </c>
      <c r="H60" s="2">
        <f>SUM(D60:G60)</f>
        <v>0</v>
      </c>
      <c r="I60" t="s">
        <v>76</v>
      </c>
    </row>
    <row r="62" spans="1:9">
      <c r="A62" s="2" t="s">
        <v>73</v>
      </c>
      <c r="D62" s="2">
        <f>D4+D10-D58+D60</f>
        <v>0</v>
      </c>
      <c r="E62" s="2">
        <f>E4+E10-E58+E60</f>
        <v>0</v>
      </c>
      <c r="F62" s="2">
        <f>F4+F10-F58+F60</f>
        <v>0</v>
      </c>
      <c r="G62" s="2">
        <f>G4+G10-G58+G60</f>
        <v>0</v>
      </c>
      <c r="H62" s="2">
        <f>SUM(D62:G62)</f>
        <v>0</v>
      </c>
    </row>
  </sheetData>
  <mergeCells count="1">
    <mergeCell ref="D1:G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F8D81643706B648894B2C3FE13894E2" ma:contentTypeVersion="16" ma:contentTypeDescription="Create a new document." ma:contentTypeScope="" ma:versionID="12b69b838d2c3422379d18c4ee2f7ef7">
  <xsd:schema xmlns:xsd="http://www.w3.org/2001/XMLSchema" xmlns:xs="http://www.w3.org/2001/XMLSchema" xmlns:p="http://schemas.microsoft.com/office/2006/metadata/properties" xmlns:ns2="770d65c3-7c7c-4380-bd50-70df5e95ddcc" xmlns:ns3="8abfb3c5-a117-4a6e-afac-558f6f3a6acd" targetNamespace="http://schemas.microsoft.com/office/2006/metadata/properties" ma:root="true" ma:fieldsID="6240e903d707e76d3ea5336e8f6f3a0b" ns2:_="" ns3:_="">
    <xsd:import namespace="770d65c3-7c7c-4380-bd50-70df5e95ddcc"/>
    <xsd:import namespace="8abfb3c5-a117-4a6e-afac-558f6f3a6acd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2:SharedWithUsers" minOccurs="0"/>
                <xsd:element ref="ns2:SharedWithDetails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0d65c3-7c7c-4380-bd50-70df5e95ddcc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7" nillable="true" ma:displayName="Taxonomy Catch All Column" ma:hidden="true" ma:list="{0fb549bd-f1bf-4c0d-9318-48cb764019fa}" ma:internalName="TaxCatchAll" ma:showField="CatchAllData" ma:web="770d65c3-7c7c-4380-bd50-70df5e95ddc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bfb3c5-a117-4a6e-afac-558f6f3a6ac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f5d55ae3-8572-4cb7-af58-e7b446a7c29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70d65c3-7c7c-4380-bd50-70df5e95ddcc" xsi:nil="true"/>
    <lcf76f155ced4ddcb4097134ff3c332f xmlns="8abfb3c5-a117-4a6e-afac-558f6f3a6acd">
      <Terms xmlns="http://schemas.microsoft.com/office/infopath/2007/PartnerControls"/>
    </lcf76f155ced4ddcb4097134ff3c332f>
    <_dlc_DocId xmlns="770d65c3-7c7c-4380-bd50-70df5e95ddcc">DVDDA55576SS-1789308693-121104</_dlc_DocId>
    <_dlc_DocIdUrl xmlns="770d65c3-7c7c-4380-bd50-70df5e95ddcc">
      <Url>https://ipaa.sharepoint.com/sites/IPAA/_layouts/15/DocIdRedir.aspx?ID=DVDDA55576SS-1789308693-121104</Url>
      <Description>DVDDA55576SS-1789308693-121104</Description>
    </_dlc_DocIdUrl>
  </documentManagement>
</p:properties>
</file>

<file path=customXml/itemProps1.xml><?xml version="1.0" encoding="utf-8"?>
<ds:datastoreItem xmlns:ds="http://schemas.openxmlformats.org/officeDocument/2006/customXml" ds:itemID="{A4AD4D38-E950-4C1A-A605-1F88F43A57C5}"/>
</file>

<file path=customXml/itemProps2.xml><?xml version="1.0" encoding="utf-8"?>
<ds:datastoreItem xmlns:ds="http://schemas.openxmlformats.org/officeDocument/2006/customXml" ds:itemID="{E811421E-80E7-4DDD-865A-BCCC383D93EE}"/>
</file>

<file path=customXml/itemProps3.xml><?xml version="1.0" encoding="utf-8"?>
<ds:datastoreItem xmlns:ds="http://schemas.openxmlformats.org/officeDocument/2006/customXml" ds:itemID="{DFF3B98A-BFC7-43C7-B2C7-DDB9FBD7B963}"/>
</file>

<file path=customXml/itemProps4.xml><?xml version="1.0" encoding="utf-8"?>
<ds:datastoreItem xmlns:ds="http://schemas.openxmlformats.org/officeDocument/2006/customXml" ds:itemID="{90CFD22D-0D0F-4147-A52E-7D6572FC031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1</vt:i4>
      </vt:variant>
    </vt:vector>
  </HeadingPairs>
  <TitlesOfParts>
    <vt:vector size="20" baseType="lpstr">
      <vt:lpstr>Summary Budget</vt:lpstr>
      <vt:lpstr>Budget formulation</vt:lpstr>
      <vt:lpstr>Cash flow</vt:lpstr>
      <vt:lpstr>Budget Tracking</vt:lpstr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  <vt:lpstr>WOL Car</vt:lpstr>
      <vt:lpstr>Furniture &amp; Contents Budget</vt:lpstr>
      <vt:lpstr>Loan schedule</vt:lpstr>
      <vt:lpstr>'WOL Car'!Print_Area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Mark Priadko</cp:lastModifiedBy>
  <cp:lastPrinted>2019-09-07T09:19:38Z</cp:lastPrinted>
  <dcterms:created xsi:type="dcterms:W3CDTF">2017-06-27T04:59:35Z</dcterms:created>
  <dcterms:modified xsi:type="dcterms:W3CDTF">2026-01-24T05:00:42Z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0x010100EF8D81643706B648894B2C3FE13894E2</vt:lpwstr>
  </property>
  <property fmtid="{D5CDD505-2E9C-101B-9397-08002B2CF9AE}" pid="3" name="_dlc_DocIdItemGuid">
    <vt:lpwstr>db74496f-99ad-4a13-a069-3fe73a33221a</vt:lpwstr>
  </property>
</Properties>
</file>